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rysmiangroup-my.sharepoint.com/personal/fredy_quinche_prysmian_com/Documents/Desktop/Listas de Precios/Colombia/2024/"/>
    </mc:Choice>
  </mc:AlternateContent>
  <xr:revisionPtr revIDLastSave="82" documentId="8_{45DB4923-C03E-41E2-9EBC-83FA04A92593}" xr6:coauthVersionLast="47" xr6:coauthVersionMax="47" xr10:uidLastSave="{E003782B-0262-4BD6-AC74-F2F6C862680C}"/>
  <bookViews>
    <workbookView showSheetTabs="0" xWindow="-110" yWindow="-110" windowWidth="19420" windowHeight="10420" tabRatio="970" xr2:uid="{00000000-000D-0000-FFFF-FFFF00000000}"/>
  </bookViews>
  <sheets>
    <sheet name="GENERAL" sheetId="1" r:id="rId1"/>
    <sheet name="ConductoresDeCuDesnudo" sheetId="2" r:id="rId2"/>
    <sheet name="ConductoresAisladoBT" sheetId="3" r:id="rId3"/>
    <sheet name="ConductoresDeCuFlexible" sheetId="6" r:id="rId4"/>
    <sheet name="ConductoresDeAlDesnudo" sheetId="8" r:id="rId5"/>
    <sheet name="ConductoresDeAlCubiertos" sheetId="17" r:id="rId6"/>
    <sheet name="ConductoresDeAlMultiplex" sheetId="10" r:id="rId7"/>
    <sheet name="ConductoresDeMTAislados" sheetId="13" r:id="rId8"/>
    <sheet name="CablesTelecom" sheetId="19" r:id="rId9"/>
    <sheet name="CablesSolares" sheetId="20" r:id="rId10"/>
    <sheet name="Cintas" sheetId="21" r:id="rId11"/>
    <sheet name="condiciones comerciales" sheetId="12" r:id="rId12"/>
  </sheets>
  <definedNames>
    <definedName name="_xlnm._FilterDatabase" localSheetId="1" hidden="1">ConductoresDeCuDesnudo!$A$8:$H$30</definedName>
    <definedName name="_xlnm.Print_Area" localSheetId="11">'condiciones comerciales'!#REF!</definedName>
    <definedName name="_xlnm.Print_Area" localSheetId="1">ConductoresDeCuDesnudo!$A$8:$H$30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7" i="21" l="1"/>
  <c r="D21" i="21"/>
  <c r="D20" i="21"/>
  <c r="D19" i="21"/>
  <c r="D18" i="21"/>
  <c r="E19" i="21" l="1"/>
  <c r="F19" i="21" s="1"/>
  <c r="H19" i="21" s="1"/>
  <c r="E20" i="21"/>
  <c r="F20" i="21" s="1"/>
  <c r="H20" i="21" s="1"/>
  <c r="E18" i="21"/>
  <c r="F18" i="21" s="1"/>
  <c r="H18" i="21" s="1"/>
  <c r="E21" i="21"/>
  <c r="F21" i="21" s="1"/>
  <c r="H21" i="21" s="1"/>
  <c r="D15" i="21" l="1"/>
  <c r="D13" i="19"/>
  <c r="D18" i="19"/>
  <c r="E18" i="19" s="1"/>
  <c r="D19" i="19"/>
  <c r="E19" i="19" s="1"/>
  <c r="D20" i="19"/>
  <c r="E20" i="19" s="1"/>
  <c r="F20" i="19" s="1"/>
  <c r="H20" i="19" s="1"/>
  <c r="D21" i="19"/>
  <c r="E21" i="19" s="1"/>
  <c r="D22" i="19"/>
  <c r="E22" i="19" s="1"/>
  <c r="D17" i="19"/>
  <c r="E15" i="21" l="1"/>
  <c r="F15" i="21" s="1"/>
  <c r="H15" i="21" s="1"/>
  <c r="E13" i="19"/>
  <c r="F13" i="19" s="1"/>
  <c r="H13" i="19" s="1"/>
  <c r="F18" i="19"/>
  <c r="H18" i="19" s="1"/>
  <c r="F22" i="19"/>
  <c r="H22" i="19" s="1"/>
  <c r="F21" i="19"/>
  <c r="H21" i="19" s="1"/>
  <c r="F19" i="19"/>
  <c r="H19" i="19" s="1"/>
  <c r="E17" i="19"/>
  <c r="F17" i="19" s="1"/>
  <c r="H17" i="19" s="1"/>
  <c r="D78" i="3" l="1"/>
  <c r="E78" i="3" l="1"/>
  <c r="F78" i="3" s="1"/>
  <c r="H78" i="3" s="1"/>
  <c r="E17" i="21"/>
  <c r="F17" i="21" l="1"/>
  <c r="H17" i="21" s="1"/>
  <c r="D14" i="21"/>
  <c r="D13" i="21"/>
  <c r="E13" i="21" s="1"/>
  <c r="F13" i="21" s="1"/>
  <c r="H13" i="21" s="1"/>
  <c r="D12" i="21"/>
  <c r="D7" i="21"/>
  <c r="E12" i="21" l="1"/>
  <c r="F12" i="21" s="1"/>
  <c r="H12" i="21" s="1"/>
  <c r="E14" i="21"/>
  <c r="F14" i="21" s="1"/>
  <c r="H14" i="21" s="1"/>
  <c r="D13" i="17" l="1"/>
  <c r="E13" i="17" s="1"/>
  <c r="D89" i="3"/>
  <c r="D88" i="3"/>
  <c r="D87" i="3"/>
  <c r="D74" i="3"/>
  <c r="E74" i="3" s="1"/>
  <c r="F74" i="3" s="1"/>
  <c r="H74" i="3" s="1"/>
  <c r="D73" i="3"/>
  <c r="D72" i="3"/>
  <c r="D71" i="3"/>
  <c r="D70" i="3"/>
  <c r="E70" i="3" s="1"/>
  <c r="F70" i="3" s="1"/>
  <c r="H70" i="3" s="1"/>
  <c r="D69" i="3"/>
  <c r="D68" i="3"/>
  <c r="E68" i="3" s="1"/>
  <c r="F68" i="3" s="1"/>
  <c r="H68" i="3" s="1"/>
  <c r="E88" i="3" l="1"/>
  <c r="F88" i="3" s="1"/>
  <c r="F13" i="17"/>
  <c r="H13" i="17" s="1"/>
  <c r="E87" i="3"/>
  <c r="F87" i="3" s="1"/>
  <c r="H87" i="3" s="1"/>
  <c r="E89" i="3"/>
  <c r="F89" i="3" s="1"/>
  <c r="H89" i="3" s="1"/>
  <c r="E72" i="3"/>
  <c r="F72" i="3" s="1"/>
  <c r="H72" i="3" s="1"/>
  <c r="E69" i="3"/>
  <c r="F69" i="3" s="1"/>
  <c r="H69" i="3" s="1"/>
  <c r="E71" i="3"/>
  <c r="F71" i="3" s="1"/>
  <c r="H71" i="3" s="1"/>
  <c r="E73" i="3"/>
  <c r="F73" i="3" s="1"/>
  <c r="H73" i="3" s="1"/>
  <c r="D12" i="20"/>
  <c r="E12" i="20" s="1"/>
  <c r="D13" i="20"/>
  <c r="E13" i="20" s="1"/>
  <c r="D14" i="20"/>
  <c r="E14" i="20" s="1"/>
  <c r="F14" i="20" s="1"/>
  <c r="H14" i="20" s="1"/>
  <c r="D11" i="20"/>
  <c r="D7" i="20"/>
  <c r="D107" i="3"/>
  <c r="E107" i="3" s="1"/>
  <c r="D79" i="3"/>
  <c r="E79" i="3" s="1"/>
  <c r="D12" i="10"/>
  <c r="E12" i="10" s="1"/>
  <c r="H88" i="3" l="1"/>
  <c r="F12" i="20"/>
  <c r="H12" i="20" s="1"/>
  <c r="F13" i="20"/>
  <c r="H13" i="20" s="1"/>
  <c r="E11" i="20"/>
  <c r="F11" i="20" s="1"/>
  <c r="H11" i="20" s="1"/>
  <c r="F107" i="3"/>
  <c r="H107" i="3" s="1"/>
  <c r="F79" i="3"/>
  <c r="H79" i="3" s="1"/>
  <c r="F12" i="10"/>
  <c r="H12" i="10" s="1"/>
  <c r="D15" i="19"/>
  <c r="E15" i="19" s="1"/>
  <c r="F15" i="19" s="1"/>
  <c r="H15" i="19" s="1"/>
  <c r="D23" i="13" l="1"/>
  <c r="D22" i="13"/>
  <c r="D21" i="13"/>
  <c r="D20" i="13"/>
  <c r="D46" i="3" l="1"/>
  <c r="E46" i="3" s="1"/>
  <c r="F46" i="3" s="1"/>
  <c r="H46" i="3" s="1"/>
  <c r="D23" i="3"/>
  <c r="D19" i="3"/>
  <c r="D18" i="3"/>
  <c r="D17" i="3"/>
  <c r="D15" i="3"/>
  <c r="D12" i="3"/>
  <c r="D13" i="3"/>
  <c r="D14" i="3"/>
  <c r="D16" i="3"/>
  <c r="D20" i="3"/>
  <c r="D21" i="3"/>
  <c r="D22" i="3"/>
  <c r="D14" i="19" l="1"/>
  <c r="D8" i="19"/>
  <c r="E14" i="19" l="1"/>
  <c r="F14" i="19" s="1"/>
  <c r="H14" i="19" s="1"/>
  <c r="D24" i="13"/>
  <c r="E24" i="13" s="1"/>
  <c r="E22" i="13"/>
  <c r="F22" i="13" s="1"/>
  <c r="H22" i="13" s="1"/>
  <c r="E20" i="13"/>
  <c r="D18" i="13"/>
  <c r="E18" i="13" s="1"/>
  <c r="F18" i="13" s="1"/>
  <c r="H18" i="13" s="1"/>
  <c r="D17" i="13"/>
  <c r="E17" i="13" s="1"/>
  <c r="D16" i="13"/>
  <c r="D15" i="13"/>
  <c r="D14" i="13"/>
  <c r="D13" i="13"/>
  <c r="E13" i="13" s="1"/>
  <c r="F13" i="13" s="1"/>
  <c r="H13" i="13" s="1"/>
  <c r="D12" i="13"/>
  <c r="D11" i="13"/>
  <c r="E11" i="13" s="1"/>
  <c r="D6" i="13"/>
  <c r="D20" i="10"/>
  <c r="D19" i="10"/>
  <c r="E19" i="10" s="1"/>
  <c r="F19" i="10" s="1"/>
  <c r="H19" i="10" s="1"/>
  <c r="D18" i="10"/>
  <c r="E18" i="10" s="1"/>
  <c r="F18" i="10" s="1"/>
  <c r="H18" i="10" s="1"/>
  <c r="D17" i="10"/>
  <c r="D16" i="10"/>
  <c r="D15" i="10"/>
  <c r="E15" i="10" s="1"/>
  <c r="F15" i="10" s="1"/>
  <c r="H15" i="10" s="1"/>
  <c r="D14" i="10"/>
  <c r="E14" i="10" s="1"/>
  <c r="F14" i="10" s="1"/>
  <c r="H14" i="10" s="1"/>
  <c r="D13" i="10"/>
  <c r="D7" i="10"/>
  <c r="D16" i="17"/>
  <c r="E16" i="17" s="1"/>
  <c r="F16" i="17" s="1"/>
  <c r="H16" i="17" s="1"/>
  <c r="D15" i="17"/>
  <c r="E15" i="17" s="1"/>
  <c r="F15" i="17" s="1"/>
  <c r="H15" i="17" s="1"/>
  <c r="D14" i="17"/>
  <c r="D12" i="17"/>
  <c r="E12" i="17" s="1"/>
  <c r="D8" i="17"/>
  <c r="D17" i="8"/>
  <c r="D16" i="8"/>
  <c r="E16" i="8" s="1"/>
  <c r="F16" i="8" s="1"/>
  <c r="H16" i="8" s="1"/>
  <c r="D15" i="8"/>
  <c r="E15" i="8" s="1"/>
  <c r="F15" i="8" s="1"/>
  <c r="H15" i="8" s="1"/>
  <c r="D14" i="8"/>
  <c r="D13" i="8"/>
  <c r="D8" i="8"/>
  <c r="D25" i="6"/>
  <c r="D24" i="6"/>
  <c r="E24" i="6" s="1"/>
  <c r="F24" i="6" s="1"/>
  <c r="H24" i="6" s="1"/>
  <c r="D6" i="6"/>
  <c r="D120" i="3"/>
  <c r="E120" i="3" s="1"/>
  <c r="F120" i="3" s="1"/>
  <c r="H120" i="3" s="1"/>
  <c r="D119" i="3"/>
  <c r="E119" i="3" s="1"/>
  <c r="F119" i="3" s="1"/>
  <c r="H119" i="3" s="1"/>
  <c r="D118" i="3"/>
  <c r="D117" i="3"/>
  <c r="D116" i="3"/>
  <c r="E116" i="3" s="1"/>
  <c r="F116" i="3" s="1"/>
  <c r="H116" i="3" s="1"/>
  <c r="D115" i="3"/>
  <c r="E115" i="3" s="1"/>
  <c r="D114" i="3"/>
  <c r="D113" i="3"/>
  <c r="D112" i="3"/>
  <c r="E112" i="3" s="1"/>
  <c r="F112" i="3" s="1"/>
  <c r="H112" i="3" s="1"/>
  <c r="D111" i="3"/>
  <c r="E111" i="3" s="1"/>
  <c r="F111" i="3" s="1"/>
  <c r="H111" i="3" s="1"/>
  <c r="D110" i="3"/>
  <c r="D109" i="3"/>
  <c r="D106" i="3"/>
  <c r="D105" i="3"/>
  <c r="D104" i="3"/>
  <c r="E104" i="3" s="1"/>
  <c r="F104" i="3" s="1"/>
  <c r="H104" i="3" s="1"/>
  <c r="D103" i="3"/>
  <c r="E103" i="3" s="1"/>
  <c r="F103" i="3" s="1"/>
  <c r="H103" i="3" s="1"/>
  <c r="D102" i="3"/>
  <c r="D101" i="3"/>
  <c r="D100" i="3"/>
  <c r="E100" i="3" s="1"/>
  <c r="F100" i="3" s="1"/>
  <c r="H100" i="3" s="1"/>
  <c r="D99" i="3"/>
  <c r="E99" i="3" s="1"/>
  <c r="D98" i="3"/>
  <c r="D97" i="3"/>
  <c r="D96" i="3"/>
  <c r="E96" i="3" s="1"/>
  <c r="F96" i="3" s="1"/>
  <c r="H96" i="3" s="1"/>
  <c r="D95" i="3"/>
  <c r="E95" i="3" s="1"/>
  <c r="F95" i="3" s="1"/>
  <c r="H95" i="3" s="1"/>
  <c r="D94" i="3"/>
  <c r="D93" i="3"/>
  <c r="D92" i="3"/>
  <c r="E92" i="3" s="1"/>
  <c r="F92" i="3" s="1"/>
  <c r="H92" i="3" s="1"/>
  <c r="D91" i="3"/>
  <c r="E91" i="3" s="1"/>
  <c r="F91" i="3" s="1"/>
  <c r="H91" i="3" s="1"/>
  <c r="D85" i="3"/>
  <c r="D84" i="3"/>
  <c r="D83" i="3"/>
  <c r="E83" i="3" s="1"/>
  <c r="F83" i="3" s="1"/>
  <c r="H83" i="3" s="1"/>
  <c r="D82" i="3"/>
  <c r="E82" i="3" s="1"/>
  <c r="F82" i="3" s="1"/>
  <c r="H82" i="3" s="1"/>
  <c r="D80" i="3"/>
  <c r="D77" i="3"/>
  <c r="D76" i="3"/>
  <c r="E76" i="3" s="1"/>
  <c r="F76" i="3" s="1"/>
  <c r="H76" i="3" s="1"/>
  <c r="D66" i="3"/>
  <c r="E66" i="3" s="1"/>
  <c r="D65" i="3"/>
  <c r="D64" i="3"/>
  <c r="D63" i="3"/>
  <c r="E63" i="3" s="1"/>
  <c r="F63" i="3" s="1"/>
  <c r="H63" i="3" s="1"/>
  <c r="D62" i="3"/>
  <c r="E62" i="3" s="1"/>
  <c r="F62" i="3" s="1"/>
  <c r="H62" i="3" s="1"/>
  <c r="D61" i="3"/>
  <c r="D60" i="3"/>
  <c r="D58" i="3"/>
  <c r="E58" i="3" s="1"/>
  <c r="F58" i="3" s="1"/>
  <c r="H58" i="3" s="1"/>
  <c r="D57" i="3"/>
  <c r="E57" i="3" s="1"/>
  <c r="F57" i="3" s="1"/>
  <c r="H57" i="3" s="1"/>
  <c r="D56" i="3"/>
  <c r="D55" i="3"/>
  <c r="D54" i="3"/>
  <c r="E54" i="3" s="1"/>
  <c r="F54" i="3" s="1"/>
  <c r="H54" i="3" s="1"/>
  <c r="D53" i="3"/>
  <c r="E53" i="3" s="1"/>
  <c r="F53" i="3" s="1"/>
  <c r="H53" i="3" s="1"/>
  <c r="D52" i="3"/>
  <c r="D51" i="3"/>
  <c r="D50" i="3"/>
  <c r="E50" i="3" s="1"/>
  <c r="F50" i="3" s="1"/>
  <c r="H50" i="3" s="1"/>
  <c r="D49" i="3"/>
  <c r="E49" i="3" s="1"/>
  <c r="F49" i="3" s="1"/>
  <c r="H49" i="3" s="1"/>
  <c r="D47" i="3"/>
  <c r="D45" i="3"/>
  <c r="D44" i="3"/>
  <c r="E44" i="3" s="1"/>
  <c r="F44" i="3" s="1"/>
  <c r="H44" i="3" s="1"/>
  <c r="D43" i="3"/>
  <c r="E43" i="3" s="1"/>
  <c r="F43" i="3" s="1"/>
  <c r="H43" i="3" s="1"/>
  <c r="D42" i="3"/>
  <c r="D41" i="3"/>
  <c r="D40" i="3"/>
  <c r="E40" i="3" s="1"/>
  <c r="F40" i="3" s="1"/>
  <c r="H40" i="3" s="1"/>
  <c r="D39" i="3"/>
  <c r="E39" i="3" s="1"/>
  <c r="F39" i="3" s="1"/>
  <c r="H39" i="3" s="1"/>
  <c r="D38" i="3"/>
  <c r="D37" i="3"/>
  <c r="D36" i="3"/>
  <c r="E36" i="3" s="1"/>
  <c r="F36" i="3" s="1"/>
  <c r="H36" i="3" s="1"/>
  <c r="D35" i="3"/>
  <c r="D34" i="3"/>
  <c r="D33" i="3"/>
  <c r="D32" i="3"/>
  <c r="E32" i="3" s="1"/>
  <c r="F32" i="3" s="1"/>
  <c r="H32" i="3" s="1"/>
  <c r="D31" i="3"/>
  <c r="E31" i="3" s="1"/>
  <c r="F31" i="3" s="1"/>
  <c r="H31" i="3" s="1"/>
  <c r="D30" i="3"/>
  <c r="D28" i="3"/>
  <c r="D27" i="3"/>
  <c r="E27" i="3" s="1"/>
  <c r="F27" i="3" s="1"/>
  <c r="H27" i="3" s="1"/>
  <c r="D26" i="3"/>
  <c r="D25" i="3"/>
  <c r="E22" i="3"/>
  <c r="F22" i="3" s="1"/>
  <c r="H22" i="3" s="1"/>
  <c r="E21" i="3"/>
  <c r="E18" i="3"/>
  <c r="F18" i="3" s="1"/>
  <c r="H18" i="3" s="1"/>
  <c r="E17" i="3"/>
  <c r="F17" i="3" s="1"/>
  <c r="H17" i="3" s="1"/>
  <c r="E14" i="3"/>
  <c r="F14" i="3" s="1"/>
  <c r="H14" i="3" s="1"/>
  <c r="E13" i="3"/>
  <c r="F13" i="3" s="1"/>
  <c r="H13" i="3" s="1"/>
  <c r="D7" i="3"/>
  <c r="D26" i="2"/>
  <c r="E26" i="2" s="1"/>
  <c r="F26" i="2" s="1"/>
  <c r="H26" i="2" s="1"/>
  <c r="D25" i="2"/>
  <c r="E25" i="2" s="1"/>
  <c r="F25" i="2" s="1"/>
  <c r="H25" i="2" s="1"/>
  <c r="D24" i="2"/>
  <c r="D23" i="2"/>
  <c r="D22" i="2"/>
  <c r="E22" i="2" s="1"/>
  <c r="F22" i="2" s="1"/>
  <c r="H22" i="2" s="1"/>
  <c r="D21" i="2"/>
  <c r="E21" i="2" s="1"/>
  <c r="F21" i="2" s="1"/>
  <c r="H21" i="2" s="1"/>
  <c r="D20" i="2"/>
  <c r="D19" i="2"/>
  <c r="D18" i="2"/>
  <c r="E18" i="2" s="1"/>
  <c r="F18" i="2" s="1"/>
  <c r="H18" i="2" s="1"/>
  <c r="D16" i="2"/>
  <c r="E16" i="2" s="1"/>
  <c r="F16" i="2" s="1"/>
  <c r="H16" i="2" s="1"/>
  <c r="D15" i="2"/>
  <c r="D14" i="2"/>
  <c r="D13" i="2"/>
  <c r="D8" i="2"/>
  <c r="E13" i="2" l="1"/>
  <c r="F13" i="2" s="1"/>
  <c r="F115" i="3"/>
  <c r="H115" i="3" s="1"/>
  <c r="F21" i="3"/>
  <c r="H21" i="3" s="1"/>
  <c r="E26" i="3"/>
  <c r="F26" i="3" s="1"/>
  <c r="H26" i="3" s="1"/>
  <c r="F66" i="3"/>
  <c r="H66" i="3" s="1"/>
  <c r="F99" i="3"/>
  <c r="H99" i="3" s="1"/>
  <c r="E35" i="3"/>
  <c r="F35" i="3" s="1"/>
  <c r="H35" i="3" s="1"/>
  <c r="E14" i="13"/>
  <c r="F14" i="13" s="1"/>
  <c r="H14" i="13" s="1"/>
  <c r="F17" i="13"/>
  <c r="H17" i="13" s="1"/>
  <c r="F24" i="13"/>
  <c r="H24" i="13" s="1"/>
  <c r="E15" i="13"/>
  <c r="F15" i="13" s="1"/>
  <c r="H15" i="13" s="1"/>
  <c r="E23" i="13"/>
  <c r="F23" i="13" s="1"/>
  <c r="H23" i="13" s="1"/>
  <c r="F11" i="13"/>
  <c r="H11" i="13" s="1"/>
  <c r="F20" i="13"/>
  <c r="H20" i="13" s="1"/>
  <c r="E12" i="13"/>
  <c r="F12" i="13" s="1"/>
  <c r="H12" i="13" s="1"/>
  <c r="E16" i="13"/>
  <c r="F16" i="13" s="1"/>
  <c r="H16" i="13" s="1"/>
  <c r="E21" i="13"/>
  <c r="F21" i="13" s="1"/>
  <c r="H21" i="13" s="1"/>
  <c r="E16" i="10"/>
  <c r="F16" i="10" s="1"/>
  <c r="H16" i="10" s="1"/>
  <c r="E20" i="10"/>
  <c r="F20" i="10" s="1"/>
  <c r="H20" i="10" s="1"/>
  <c r="E13" i="10"/>
  <c r="F13" i="10" s="1"/>
  <c r="H13" i="10" s="1"/>
  <c r="E17" i="10"/>
  <c r="F17" i="10" s="1"/>
  <c r="H17" i="10" s="1"/>
  <c r="F12" i="17"/>
  <c r="H12" i="17" s="1"/>
  <c r="E14" i="17"/>
  <c r="F14" i="17" s="1"/>
  <c r="H14" i="17" s="1"/>
  <c r="E13" i="8"/>
  <c r="F13" i="8" s="1"/>
  <c r="H13" i="8" s="1"/>
  <c r="E17" i="8"/>
  <c r="F17" i="8" s="1"/>
  <c r="H17" i="8" s="1"/>
  <c r="E14" i="8"/>
  <c r="F14" i="8" s="1"/>
  <c r="H14" i="8" s="1"/>
  <c r="E25" i="6"/>
  <c r="F25" i="6" s="1"/>
  <c r="H25" i="6" s="1"/>
  <c r="E15" i="3"/>
  <c r="F15" i="3" s="1"/>
  <c r="H15" i="3" s="1"/>
  <c r="E19" i="3"/>
  <c r="F19" i="3" s="1"/>
  <c r="H19" i="3" s="1"/>
  <c r="E28" i="3"/>
  <c r="F28" i="3" s="1"/>
  <c r="H28" i="3" s="1"/>
  <c r="E37" i="3"/>
  <c r="F37" i="3" s="1"/>
  <c r="H37" i="3" s="1"/>
  <c r="E55" i="3"/>
  <c r="F55" i="3" s="1"/>
  <c r="H55" i="3" s="1"/>
  <c r="E77" i="3"/>
  <c r="F77" i="3" s="1"/>
  <c r="H77" i="3" s="1"/>
  <c r="E45" i="3"/>
  <c r="F45" i="3" s="1"/>
  <c r="H45" i="3" s="1"/>
  <c r="E64" i="3"/>
  <c r="F64" i="3" s="1"/>
  <c r="H64" i="3" s="1"/>
  <c r="E97" i="3"/>
  <c r="E113" i="3"/>
  <c r="F113" i="3" s="1"/>
  <c r="H113" i="3" s="1"/>
  <c r="E23" i="3"/>
  <c r="F23" i="3" s="1"/>
  <c r="H23" i="3" s="1"/>
  <c r="E33" i="3"/>
  <c r="F33" i="3" s="1"/>
  <c r="H33" i="3" s="1"/>
  <c r="E84" i="3"/>
  <c r="F84" i="3" s="1"/>
  <c r="H84" i="3" s="1"/>
  <c r="E105" i="3"/>
  <c r="F105" i="3" s="1"/>
  <c r="H105" i="3" s="1"/>
  <c r="E12" i="3"/>
  <c r="F12" i="3" s="1"/>
  <c r="H12" i="3" s="1"/>
  <c r="E51" i="3"/>
  <c r="F51" i="3" s="1"/>
  <c r="H51" i="3" s="1"/>
  <c r="E101" i="3"/>
  <c r="F101" i="3" s="1"/>
  <c r="H101" i="3" s="1"/>
  <c r="E117" i="3"/>
  <c r="F117" i="3" s="1"/>
  <c r="H117" i="3" s="1"/>
  <c r="E41" i="3"/>
  <c r="F41" i="3" s="1"/>
  <c r="H41" i="3" s="1"/>
  <c r="E60" i="3"/>
  <c r="F60" i="3" s="1"/>
  <c r="H60" i="3" s="1"/>
  <c r="E93" i="3"/>
  <c r="F93" i="3" s="1"/>
  <c r="H93" i="3" s="1"/>
  <c r="E109" i="3"/>
  <c r="F109" i="3" s="1"/>
  <c r="H109" i="3" s="1"/>
  <c r="E16" i="3"/>
  <c r="F16" i="3" s="1"/>
  <c r="H16" i="3" s="1"/>
  <c r="E20" i="3"/>
  <c r="F20" i="3" s="1"/>
  <c r="H20" i="3" s="1"/>
  <c r="E25" i="3"/>
  <c r="F25" i="3" s="1"/>
  <c r="H25" i="3" s="1"/>
  <c r="E30" i="3"/>
  <c r="F30" i="3" s="1"/>
  <c r="H30" i="3" s="1"/>
  <c r="E34" i="3"/>
  <c r="F34" i="3" s="1"/>
  <c r="H34" i="3" s="1"/>
  <c r="E38" i="3"/>
  <c r="F38" i="3" s="1"/>
  <c r="H38" i="3" s="1"/>
  <c r="E42" i="3"/>
  <c r="F42" i="3" s="1"/>
  <c r="H42" i="3" s="1"/>
  <c r="E47" i="3"/>
  <c r="F47" i="3" s="1"/>
  <c r="H47" i="3" s="1"/>
  <c r="E52" i="3"/>
  <c r="F52" i="3" s="1"/>
  <c r="H52" i="3" s="1"/>
  <c r="E56" i="3"/>
  <c r="F56" i="3" s="1"/>
  <c r="H56" i="3" s="1"/>
  <c r="E61" i="3"/>
  <c r="F61" i="3" s="1"/>
  <c r="H61" i="3" s="1"/>
  <c r="E65" i="3"/>
  <c r="F65" i="3" s="1"/>
  <c r="H65" i="3" s="1"/>
  <c r="E80" i="3"/>
  <c r="F80" i="3" s="1"/>
  <c r="H80" i="3" s="1"/>
  <c r="E85" i="3"/>
  <c r="F85" i="3" s="1"/>
  <c r="H85" i="3" s="1"/>
  <c r="E94" i="3"/>
  <c r="F94" i="3" s="1"/>
  <c r="H94" i="3" s="1"/>
  <c r="E98" i="3"/>
  <c r="F98" i="3" s="1"/>
  <c r="H98" i="3" s="1"/>
  <c r="E102" i="3"/>
  <c r="F102" i="3" s="1"/>
  <c r="H102" i="3" s="1"/>
  <c r="E106" i="3"/>
  <c r="F106" i="3" s="1"/>
  <c r="H106" i="3" s="1"/>
  <c r="E110" i="3"/>
  <c r="F110" i="3" s="1"/>
  <c r="H110" i="3" s="1"/>
  <c r="E114" i="3"/>
  <c r="F114" i="3" s="1"/>
  <c r="H114" i="3" s="1"/>
  <c r="E118" i="3"/>
  <c r="F118" i="3" s="1"/>
  <c r="H118" i="3" s="1"/>
  <c r="E14" i="2"/>
  <c r="F14" i="2" s="1"/>
  <c r="H14" i="2" s="1"/>
  <c r="E19" i="2"/>
  <c r="F19" i="2" s="1"/>
  <c r="H19" i="2" s="1"/>
  <c r="E23" i="2"/>
  <c r="F23" i="2" s="1"/>
  <c r="H23" i="2" s="1"/>
  <c r="E15" i="2"/>
  <c r="F15" i="2" s="1"/>
  <c r="H15" i="2" s="1"/>
  <c r="E20" i="2"/>
  <c r="F20" i="2" s="1"/>
  <c r="H20" i="2" s="1"/>
  <c r="E24" i="2"/>
  <c r="F24" i="2" s="1"/>
  <c r="H24" i="2" s="1"/>
  <c r="H13" i="2" l="1"/>
  <c r="F97" i="3"/>
  <c r="H97" i="3" s="1"/>
  <c r="D72" i="6" l="1"/>
  <c r="E72" i="6" s="1"/>
  <c r="F72" i="6" s="1"/>
  <c r="H72" i="6" s="1"/>
  <c r="D60" i="6"/>
  <c r="E60" i="6" s="1"/>
  <c r="F60" i="6" s="1"/>
  <c r="H60" i="6" s="1"/>
  <c r="D46" i="6"/>
  <c r="E46" i="6" s="1"/>
  <c r="F46" i="6" s="1"/>
  <c r="H46" i="6" s="1"/>
  <c r="D32" i="6"/>
  <c r="E32" i="6" s="1"/>
  <c r="F32" i="6" s="1"/>
  <c r="H32" i="6" s="1"/>
  <c r="D15" i="6"/>
  <c r="E15" i="6" s="1"/>
  <c r="F15" i="6" s="1"/>
  <c r="H15" i="6" s="1"/>
  <c r="D71" i="6"/>
  <c r="D59" i="6"/>
  <c r="E59" i="6" s="1"/>
  <c r="F59" i="6" s="1"/>
  <c r="H59" i="6" s="1"/>
  <c r="D45" i="6"/>
  <c r="E45" i="6" s="1"/>
  <c r="F45" i="6" s="1"/>
  <c r="H45" i="6" s="1"/>
  <c r="D31" i="6"/>
  <c r="E31" i="6" s="1"/>
  <c r="F31" i="6" s="1"/>
  <c r="H31" i="6" s="1"/>
  <c r="D14" i="6"/>
  <c r="E14" i="6" s="1"/>
  <c r="F14" i="6" s="1"/>
  <c r="H14" i="6" s="1"/>
  <c r="D70" i="6"/>
  <c r="E70" i="6" s="1"/>
  <c r="F70" i="6" s="1"/>
  <c r="H70" i="6" s="1"/>
  <c r="D57" i="6"/>
  <c r="E57" i="6" s="1"/>
  <c r="F57" i="6" s="1"/>
  <c r="H57" i="6" s="1"/>
  <c r="D44" i="6"/>
  <c r="D30" i="6"/>
  <c r="D13" i="6"/>
  <c r="E13" i="6" s="1"/>
  <c r="F13" i="6" s="1"/>
  <c r="H13" i="6" s="1"/>
  <c r="D69" i="6"/>
  <c r="E69" i="6" s="1"/>
  <c r="F69" i="6" s="1"/>
  <c r="H69" i="6" s="1"/>
  <c r="D56" i="6"/>
  <c r="E56" i="6" s="1"/>
  <c r="F56" i="6" s="1"/>
  <c r="H56" i="6" s="1"/>
  <c r="D43" i="6"/>
  <c r="E43" i="6" s="1"/>
  <c r="F43" i="6" s="1"/>
  <c r="H43" i="6" s="1"/>
  <c r="D29" i="6"/>
  <c r="E29" i="6" s="1"/>
  <c r="F29" i="6" s="1"/>
  <c r="H29" i="6" s="1"/>
  <c r="D12" i="6"/>
  <c r="E12" i="6" s="1"/>
  <c r="F12" i="6" s="1"/>
  <c r="H12" i="6" s="1"/>
  <c r="D68" i="6"/>
  <c r="E68" i="6" s="1"/>
  <c r="F68" i="6" s="1"/>
  <c r="H68" i="6" s="1"/>
  <c r="D55" i="6"/>
  <c r="E55" i="6" s="1"/>
  <c r="F55" i="6" s="1"/>
  <c r="H55" i="6" s="1"/>
  <c r="D41" i="6"/>
  <c r="E41" i="6" s="1"/>
  <c r="F41" i="6" s="1"/>
  <c r="H41" i="6" s="1"/>
  <c r="D28" i="6"/>
  <c r="E28" i="6" s="1"/>
  <c r="F28" i="6" s="1"/>
  <c r="H28" i="6" s="1"/>
  <c r="D11" i="6"/>
  <c r="D67" i="6"/>
  <c r="E67" i="6" s="1"/>
  <c r="F67" i="6" s="1"/>
  <c r="H67" i="6" s="1"/>
  <c r="D54" i="6"/>
  <c r="E54" i="6" s="1"/>
  <c r="F54" i="6" s="1"/>
  <c r="H54" i="6" s="1"/>
  <c r="D40" i="6"/>
  <c r="E40" i="6" s="1"/>
  <c r="F40" i="6" s="1"/>
  <c r="H40" i="6" s="1"/>
  <c r="D27" i="6"/>
  <c r="E27" i="6" s="1"/>
  <c r="F27" i="6" s="1"/>
  <c r="H27" i="6" s="1"/>
  <c r="D66" i="6"/>
  <c r="E66" i="6" s="1"/>
  <c r="F66" i="6" s="1"/>
  <c r="H66" i="6" s="1"/>
  <c r="D53" i="6"/>
  <c r="E53" i="6" s="1"/>
  <c r="F53" i="6" s="1"/>
  <c r="H53" i="6" s="1"/>
  <c r="D39" i="6"/>
  <c r="D22" i="6"/>
  <c r="E22" i="6" s="1"/>
  <c r="F22" i="6" s="1"/>
  <c r="H22" i="6" s="1"/>
  <c r="D65" i="6"/>
  <c r="D51" i="6"/>
  <c r="E51" i="6" s="1"/>
  <c r="F51" i="6" s="1"/>
  <c r="H51" i="6" s="1"/>
  <c r="D38" i="6"/>
  <c r="E38" i="6" s="1"/>
  <c r="F38" i="6" s="1"/>
  <c r="H38" i="6" s="1"/>
  <c r="D21" i="6"/>
  <c r="E21" i="6" s="1"/>
  <c r="F21" i="6" s="1"/>
  <c r="H21" i="6" s="1"/>
  <c r="D64" i="6"/>
  <c r="E64" i="6" s="1"/>
  <c r="F64" i="6" s="1"/>
  <c r="H64" i="6" s="1"/>
  <c r="D50" i="6"/>
  <c r="D37" i="6"/>
  <c r="E37" i="6" s="1"/>
  <c r="F37" i="6" s="1"/>
  <c r="H37" i="6" s="1"/>
  <c r="D20" i="6"/>
  <c r="E20" i="6" s="1"/>
  <c r="F20" i="6" s="1"/>
  <c r="H20" i="6" s="1"/>
  <c r="D63" i="6"/>
  <c r="D49" i="6"/>
  <c r="E49" i="6" s="1"/>
  <c r="F49" i="6" s="1"/>
  <c r="H49" i="6" s="1"/>
  <c r="D36" i="6"/>
  <c r="E36" i="6" s="1"/>
  <c r="F36" i="6" s="1"/>
  <c r="H36" i="6" s="1"/>
  <c r="D19" i="6"/>
  <c r="E19" i="6" s="1"/>
  <c r="F19" i="6" s="1"/>
  <c r="H19" i="6" s="1"/>
  <c r="D62" i="6"/>
  <c r="E62" i="6" s="1"/>
  <c r="F62" i="6" s="1"/>
  <c r="H62" i="6" s="1"/>
  <c r="D48" i="6"/>
  <c r="D35" i="6"/>
  <c r="D18" i="6"/>
  <c r="D61" i="6"/>
  <c r="E61" i="6" s="1"/>
  <c r="F61" i="6" s="1"/>
  <c r="H61" i="6" s="1"/>
  <c r="D47" i="6"/>
  <c r="E47" i="6" s="1"/>
  <c r="F47" i="6" s="1"/>
  <c r="H47" i="6" s="1"/>
  <c r="D33" i="6"/>
  <c r="E33" i="6" s="1"/>
  <c r="F33" i="6" s="1"/>
  <c r="H33" i="6" s="1"/>
  <c r="D17" i="6"/>
  <c r="E17" i="6" s="1"/>
  <c r="F17" i="6" s="1"/>
  <c r="H17" i="6" s="1"/>
  <c r="E48" i="6" l="1"/>
  <c r="F48" i="6" s="1"/>
  <c r="H48" i="6" s="1"/>
  <c r="E39" i="6"/>
  <c r="F39" i="6" s="1"/>
  <c r="H39" i="6" s="1"/>
  <c r="E63" i="6"/>
  <c r="F63" i="6" s="1"/>
  <c r="H63" i="6" s="1"/>
  <c r="E50" i="6"/>
  <c r="F50" i="6" s="1"/>
  <c r="H50" i="6" s="1"/>
  <c r="E35" i="6"/>
  <c r="F35" i="6" s="1"/>
  <c r="H35" i="6" s="1"/>
  <c r="E65" i="6"/>
  <c r="F65" i="6" s="1"/>
  <c r="H65" i="6" s="1"/>
  <c r="E71" i="6"/>
  <c r="F71" i="6" s="1"/>
  <c r="H71" i="6" s="1"/>
  <c r="E30" i="6"/>
  <c r="F30" i="6" s="1"/>
  <c r="H30" i="6" s="1"/>
  <c r="E18" i="6"/>
  <c r="F18" i="6" s="1"/>
  <c r="H18" i="6" s="1"/>
  <c r="E11" i="6"/>
  <c r="F11" i="6" s="1"/>
  <c r="H11" i="6" s="1"/>
  <c r="E44" i="6"/>
  <c r="F44" i="6" s="1"/>
  <c r="H44" i="6" s="1"/>
</calcChain>
</file>

<file path=xl/sharedStrings.xml><?xml version="1.0" encoding="utf-8"?>
<sst xmlns="http://schemas.openxmlformats.org/spreadsheetml/2006/main" count="609" uniqueCount="494">
  <si>
    <t>Valor IVA</t>
  </si>
  <si>
    <t>Volumen</t>
  </si>
  <si>
    <t>Financiero</t>
  </si>
  <si>
    <t>% Utilidad</t>
  </si>
  <si>
    <t>Código Procables</t>
  </si>
  <si>
    <t>Valor del IVA</t>
  </si>
  <si>
    <t>31303163000R</t>
  </si>
  <si>
    <t>31303205000R</t>
  </si>
  <si>
    <t>31303259000R</t>
  </si>
  <si>
    <t>31353060001R</t>
  </si>
  <si>
    <t>31353080001R</t>
  </si>
  <si>
    <t>31353100001R</t>
  </si>
  <si>
    <t>31353140001R</t>
  </si>
  <si>
    <t>31353321001C</t>
  </si>
  <si>
    <t>31353341001C</t>
  </si>
  <si>
    <t>31353361001C</t>
  </si>
  <si>
    <t>31353381001C</t>
  </si>
  <si>
    <t>31353420001C</t>
  </si>
  <si>
    <t>31434083000C</t>
  </si>
  <si>
    <t>31404145001C</t>
  </si>
  <si>
    <t>31405145001C</t>
  </si>
  <si>
    <t>31405165001C</t>
  </si>
  <si>
    <t>31405170001C</t>
  </si>
  <si>
    <t>31405215001C</t>
  </si>
  <si>
    <t>CONDUCTORES DE ALUMINIO DESNUDO</t>
  </si>
  <si>
    <t>32480010000C</t>
  </si>
  <si>
    <t>C ACSR 4 AWG SWAN</t>
  </si>
  <si>
    <t>32480025000C</t>
  </si>
  <si>
    <t>C ACSR 2 AWG SPARROW</t>
  </si>
  <si>
    <t>C ACSR 1/0 AWG RAVEN</t>
  </si>
  <si>
    <t>32480040000C</t>
  </si>
  <si>
    <t>C ACSR 2/0 AWG QUAIL</t>
  </si>
  <si>
    <t>C ACSR 4/0 AWG PENGUIN</t>
  </si>
  <si>
    <t>C XLPE URD 33% 2/0 AWG 15 kV IL100%</t>
  </si>
  <si>
    <t>CONDUCTORES DE COBRE DESNUDO</t>
  </si>
  <si>
    <t>Dto. Factura</t>
  </si>
  <si>
    <t>Precio final</t>
  </si>
  <si>
    <t>Descripción del producto</t>
  </si>
  <si>
    <t>Descripción del Producto</t>
  </si>
  <si>
    <t>Dto. Fin. Anticipado</t>
  </si>
  <si>
    <t>Dto. Cosolidado</t>
  </si>
  <si>
    <t>81567100601C</t>
  </si>
  <si>
    <t>81552100601C</t>
  </si>
  <si>
    <t>81552102001C</t>
  </si>
  <si>
    <t>81560100601C</t>
  </si>
  <si>
    <t>31371392001C</t>
  </si>
  <si>
    <t>31371391001C</t>
  </si>
  <si>
    <t>31371391201C</t>
  </si>
  <si>
    <t>31371391401C</t>
  </si>
  <si>
    <t>31378102101C</t>
  </si>
  <si>
    <t>31378102601C</t>
  </si>
  <si>
    <t>31378103601C</t>
  </si>
  <si>
    <t>31378104101C</t>
  </si>
  <si>
    <t>31378105101C</t>
  </si>
  <si>
    <t>31378105601C</t>
  </si>
  <si>
    <t>31378106101C</t>
  </si>
  <si>
    <t>31365300101C</t>
  </si>
  <si>
    <t>31365320101C</t>
  </si>
  <si>
    <t>31354002601R</t>
  </si>
  <si>
    <t>31354002801C</t>
  </si>
  <si>
    <t>31354002001R</t>
  </si>
  <si>
    <t>31354001801R</t>
  </si>
  <si>
    <t>31354001601R</t>
  </si>
  <si>
    <t>31354220101R</t>
  </si>
  <si>
    <t>31354240101R</t>
  </si>
  <si>
    <t>31370329401C</t>
  </si>
  <si>
    <t>31352601001C</t>
  </si>
  <si>
    <t>31352612001C</t>
  </si>
  <si>
    <t>32354610401C</t>
  </si>
  <si>
    <t>32354610501C</t>
  </si>
  <si>
    <t>32354610601C</t>
  </si>
  <si>
    <t>32354610801C</t>
  </si>
  <si>
    <t>32354610901C</t>
  </si>
  <si>
    <t>32354611001C</t>
  </si>
  <si>
    <t>32354611101C</t>
  </si>
  <si>
    <t>32354611201C</t>
  </si>
  <si>
    <t>32354611301C</t>
  </si>
  <si>
    <t>32354611401C</t>
  </si>
  <si>
    <t>32354611501C</t>
  </si>
  <si>
    <t>32354611601C</t>
  </si>
  <si>
    <t>31353149901C</t>
  </si>
  <si>
    <t>31353169901C</t>
  </si>
  <si>
    <t>31353189901C</t>
  </si>
  <si>
    <t>31353209901C</t>
  </si>
  <si>
    <t xml:space="preserve">A Cu DDO BLANDO 10 AWG  </t>
  </si>
  <si>
    <t xml:space="preserve">A Cu DDO BLANDO 12 AWG  </t>
  </si>
  <si>
    <t xml:space="preserve">A Cu DDO BLANDO 14 AWG  </t>
  </si>
  <si>
    <t>31303326000R</t>
  </si>
  <si>
    <t xml:space="preserve">A Cu DDO BLANDO 8 AWG  </t>
  </si>
  <si>
    <t>31321038000C</t>
  </si>
  <si>
    <t>31321034000C</t>
  </si>
  <si>
    <t>31321024000C</t>
  </si>
  <si>
    <t>31321022000C</t>
  </si>
  <si>
    <t>31321020000C</t>
  </si>
  <si>
    <t>31321018000C</t>
  </si>
  <si>
    <t>C Cu DDO BLANDO 4/0 AWG (B) 19H</t>
  </si>
  <si>
    <t>C Cu DDO BLANDO 2 AWG (B) 7H</t>
  </si>
  <si>
    <t>C Cu DDO BLANDO 4 AWG (B) 7H</t>
  </si>
  <si>
    <t>C Cu DDO BLANDO 6 AWG (B) 7H</t>
  </si>
  <si>
    <t>C Cu DDO BLANDO 8 AWG (B) 7H</t>
  </si>
  <si>
    <t>31353150001C</t>
  </si>
  <si>
    <t>31353149001C</t>
  </si>
  <si>
    <t>31353148001C</t>
  </si>
  <si>
    <t>31353147001C</t>
  </si>
  <si>
    <t>31353101001C</t>
  </si>
  <si>
    <t>31353081001C</t>
  </si>
  <si>
    <t>31353061001C</t>
  </si>
  <si>
    <t>C THHN/THWN-2 CT 500 kcmil Cu 600V 90°C 37H NGO</t>
  </si>
  <si>
    <t>C THHN/THWN-2 CT 400 kcmil Cu 600V 90°C 37H NGO</t>
  </si>
  <si>
    <t>C THHN/THWN-2 CT 350 kcmil Cu 600V 90°C 37H NGO</t>
  </si>
  <si>
    <t>C THHN/THWN-2 CT 300 kcmil Cu 600V 90°C 37H NGO</t>
  </si>
  <si>
    <t>C THHN/THWN-2 CT 250 kcmil Cu 600V 90°C 37H NGO</t>
  </si>
  <si>
    <t>C THHN/THWN-2 CT 3/0AWG UDC Cu 600V 90°C CT NGO</t>
  </si>
  <si>
    <t>C THHN/THWN-2 CT 4 AWG Cu 600V 90°C 7H (XD) NGO</t>
  </si>
  <si>
    <t>C THHN/THWN-2 CT 6 AWG Cu 600V 90°C 7H (XD) NGO</t>
  </si>
  <si>
    <t>C THHN/THWN-2 CT 8 AWG Cu 600V 90°C 7H (XD) NGO</t>
  </si>
  <si>
    <t>31352611601C</t>
  </si>
  <si>
    <t>31352611401C</t>
  </si>
  <si>
    <t>31352611301C</t>
  </si>
  <si>
    <t>31352611201C</t>
  </si>
  <si>
    <t>31352611101C</t>
  </si>
  <si>
    <t>31352611001C</t>
  </si>
  <si>
    <t>31352610901C</t>
  </si>
  <si>
    <t>31352610801C</t>
  </si>
  <si>
    <t>31352610601C</t>
  </si>
  <si>
    <t>31352610501C</t>
  </si>
  <si>
    <t>31352610401C</t>
  </si>
  <si>
    <t>31352610301C</t>
  </si>
  <si>
    <t>31352610201C</t>
  </si>
  <si>
    <t>31352610101C</t>
  </si>
  <si>
    <t>31366370101C</t>
  </si>
  <si>
    <t>C SOLDADOR TVE 4/0 AWG Cu (J) 600 V 105°C</t>
  </si>
  <si>
    <t>31366350101C</t>
  </si>
  <si>
    <t>31366340101C</t>
  </si>
  <si>
    <t>31366320101C</t>
  </si>
  <si>
    <t>C SOLDADOR TVE 2 AWG Cu 600V 105ºC 170A NGO</t>
  </si>
  <si>
    <t>31366300101C</t>
  </si>
  <si>
    <t>C SOLDADOR TVE 4 AWG CU 600V 105ºC 170 A NGO</t>
  </si>
  <si>
    <t>31366280101C</t>
  </si>
  <si>
    <t>C SOLDADOR TVE 6 AWG Cu 600V 105°C 125A</t>
  </si>
  <si>
    <t>31371392201C</t>
  </si>
  <si>
    <t>31371392401C</t>
  </si>
  <si>
    <t>31371390001C</t>
  </si>
  <si>
    <t>31371390201C</t>
  </si>
  <si>
    <t>31371390401C</t>
  </si>
  <si>
    <t>31370309401C</t>
  </si>
  <si>
    <t>31370289201C</t>
  </si>
  <si>
    <t>31370289301C</t>
  </si>
  <si>
    <t>31370289401C</t>
  </si>
  <si>
    <t>31370269201C</t>
  </si>
  <si>
    <t>31370269301C</t>
  </si>
  <si>
    <t>31370269401C</t>
  </si>
  <si>
    <t>31370249201C</t>
  </si>
  <si>
    <t>31370249301C</t>
  </si>
  <si>
    <t>31370249401C</t>
  </si>
  <si>
    <t>31370229201C</t>
  </si>
  <si>
    <t>31370229301C</t>
  </si>
  <si>
    <t>31370229401C</t>
  </si>
  <si>
    <t>C SUPERFLEX 1/0 AWG Cu XLPE FR SR / PVC 0.6/1 kV 90°C (J) CT</t>
  </si>
  <si>
    <t>C SUPERFLEX 2/0 AWG Cu XLPE FR SR / PVC 0.6/1 kV 90°C (J) CT</t>
  </si>
  <si>
    <t>C SUPERFLEX 4/0 AWG Cu XLPE FR SR / PVC 0.6/1 kV 90°C (J) CT</t>
  </si>
  <si>
    <t>31403141901C</t>
  </si>
  <si>
    <t>31404264001C</t>
  </si>
  <si>
    <t>C TSEC 2x6+6 AWG Cu-XLPUV/PE 600V 90°C NGO</t>
  </si>
  <si>
    <t>C ACOMET 3x6+8 AWG Cu-PE-FIB/ PVC 600V 75°C TRB CDSA NGO</t>
  </si>
  <si>
    <t>C ACOMET 3x4+6 AWG Cu-PE-FIB/ PVC 600V 75°C TRB CDSA NGO</t>
  </si>
  <si>
    <t>32352801501C</t>
  </si>
  <si>
    <t>C THHW 6 AWG AL-8176 600V 90°C CT</t>
  </si>
  <si>
    <t>32352802001C</t>
  </si>
  <si>
    <t>C THHW 4 AWG AL-8176 600V 90°C CT</t>
  </si>
  <si>
    <t>32352320101C</t>
  </si>
  <si>
    <t>C THHW 2 AWG (33.6 mm2) AA8000 CPT(SIW) PVC 600V 90°CT</t>
  </si>
  <si>
    <t>32352340101C</t>
  </si>
  <si>
    <t>C THHW 1/0 AWG (53.5 mm2) AA8000 CPT(SIW) PVC 600V 90°CT</t>
  </si>
  <si>
    <t>32352350101C</t>
  </si>
  <si>
    <t>C THHW 2/0 AWG (67.4 mm2) AA8000 CPT(SIW) PVC 600V 90°CT</t>
  </si>
  <si>
    <t>32352360101C</t>
  </si>
  <si>
    <t>C THHW 3/0 AWG (85.0 mm2) AA8000 CPT(SIW) PVC 600V 90°CT</t>
  </si>
  <si>
    <t>32352370101C</t>
  </si>
  <si>
    <t>C THHW 4/0 AWG (107.2 mm2) AA8000 CPT(SIW) PVC 600V 90°CT</t>
  </si>
  <si>
    <t>32352380101C</t>
  </si>
  <si>
    <t>C THHW 250 kcmil AA8000-CPT (SIW) PVC 600V 90°C CT</t>
  </si>
  <si>
    <t>32352390101C</t>
  </si>
  <si>
    <t>C THHW 300 kcmil AA8000-CPT (SIW) PVC 600V 90°C CT</t>
  </si>
  <si>
    <t>32352400101C</t>
  </si>
  <si>
    <t>C THHW 350 kcmil AA8000-CPT (SIW) PVC 600V 90°C CT</t>
  </si>
  <si>
    <t>32352410101C</t>
  </si>
  <si>
    <t>C THHW 400 kcmil AA8000-CPT (SIW) PVC 600V 90°C CT</t>
  </si>
  <si>
    <t>32352430101C</t>
  </si>
  <si>
    <t>C THHW 500 kcmil AA8000-CPT (SIW) PVC 600V 90°C CT</t>
  </si>
  <si>
    <t>C EXZHELLENT BW 6 AWG AA8000 (SIW) PT HFFR LS 600V 75°C CT</t>
  </si>
  <si>
    <t>C EXZHELLENT BW 4 AWG AA8000 (SIW) CPT HFFR LS 600V 75°C CT</t>
  </si>
  <si>
    <t>C EXZHELLENT BW 2 AWG AA8000 (SIW) CPT HFFR LS 600V 75°C CT</t>
  </si>
  <si>
    <t>C EXZHELLENT BW 1/0 AWG AA8000 (SIW) CPT HFFR LS 600V 75°C CT</t>
  </si>
  <si>
    <t>C EXZHELLENT BW 2/0 AWG AA8000 (SIW) CPT HFFR LS 600V 75°C CT</t>
  </si>
  <si>
    <t>C EXZHELLENT BW 3/0 AWG AA8000 (SIW) CPT HFFR LS 600V 75°C CT</t>
  </si>
  <si>
    <t>C EXZHELLENT BW 4/0 AWG AA8000 (SIW) CPT HFFR LS 600V 75°C CT</t>
  </si>
  <si>
    <t>C EXZHELLENT BW 250 AWG AA8000 (SIW) CPT HFFR LS 600V 75°C CT</t>
  </si>
  <si>
    <t>32431690000C</t>
  </si>
  <si>
    <t>32431691000C</t>
  </si>
  <si>
    <t>32431745100C</t>
  </si>
  <si>
    <t>32431747000C</t>
  </si>
  <si>
    <t>32436802400C</t>
  </si>
  <si>
    <t>32437398500C</t>
  </si>
  <si>
    <t>32436832400C</t>
  </si>
  <si>
    <t>32431585100C</t>
  </si>
  <si>
    <t>32431600300C</t>
  </si>
  <si>
    <t>C XLPE URD 33% 2 AWG 15 kV IL 100%</t>
  </si>
  <si>
    <t xml:space="preserve">C XLPE 2 AWG 15 kV IL 100% P CINTA </t>
  </si>
  <si>
    <t xml:space="preserve">C XLPE 2/0 AWG 15 kV IL 100% P CINTA </t>
  </si>
  <si>
    <t>A THHN/THWN-2 CT 8 AWG 600V 90°C NGO</t>
  </si>
  <si>
    <t>A THHN/THWN-2 CT 10 AWG 600V 90°C NGO</t>
  </si>
  <si>
    <t>A THHN/THWN-2 CT 12 AWG 600V 90°C NGO</t>
  </si>
  <si>
    <t>A THHN/THWN-2 CT 14 AWG 600V 90°C NGO</t>
  </si>
  <si>
    <t>C THHN/THWN-2 CT 2 AWG Cu 600V 90°C 7H (XD) NGO</t>
  </si>
  <si>
    <t>C THHN/THWN-2 CT 10 AWG Cu 600V 90°C 7H NGO</t>
  </si>
  <si>
    <t>C TRIPLEX 3X12 AWG Cu-PVC/NYLON 600V 90°C BCO-VDE-AZL</t>
  </si>
  <si>
    <t>CABLE THHW - ALUMINIO</t>
  </si>
  <si>
    <t>ALAMBRE THHN/THWN-2 - COBRE</t>
  </si>
  <si>
    <t>CABLE THHN/THWN-2 - COBRE</t>
  </si>
  <si>
    <t>CABLES EXZHELLENT BW - COBRE</t>
  </si>
  <si>
    <t>CABLES EXZHELLENT BW - ALUMINIO</t>
  </si>
  <si>
    <t>ACOMETIDA TSEC ANTIFRAUDE - COBRE</t>
  </si>
  <si>
    <t>CONDUCTORES AISLADOS PARA BAJA TENSIÓN</t>
  </si>
  <si>
    <t>ACOMETIDA TIPO TREBOL - COBRE</t>
  </si>
  <si>
    <t>SPT-CPE (DÚPLEX) COBRE</t>
  </si>
  <si>
    <t>CABLE SOLDADOR ET 105 °C COBRE</t>
  </si>
  <si>
    <t>CABLE SGT BATERÍA COBRE</t>
  </si>
  <si>
    <t>THWN-2 FLEXIBLE COBRE</t>
  </si>
  <si>
    <t>SUPERFLEX CT COBRE</t>
  </si>
  <si>
    <t>TERMOFLEX COBRE</t>
  </si>
  <si>
    <t>ACSR</t>
  </si>
  <si>
    <t>CONDUCTORES DE ALUMINIO CUBIERTOS</t>
  </si>
  <si>
    <t>C CUBIERTO RAVEN 1/0 AWG ACSR (6/1) CPT XLPE TK 15 kV 90 °C BICAPA</t>
  </si>
  <si>
    <t>C CUBIERTO QUAIL 2/0 AWG ACSR CPT XLPE TK 15 kV 90 °C BICAPA</t>
  </si>
  <si>
    <t>C CUBIERTO PENGUIN 4/0 AWG ACSR (6/1) CPT XLPE TK 15 kV 90 °C BICAPA</t>
  </si>
  <si>
    <t>C CUBIERTO SPARROW 2 AWG ACSR CPT XLPE TK 15 kV 90 °C BICAPA</t>
  </si>
  <si>
    <t>C CPLEX 3x95 mm² AAC CPR XLP SR + 50 mm² AAAC XLPE SR 600V 90°C</t>
  </si>
  <si>
    <t>C CPLEX 3x70 mm²+50mm² AAAC XLP 0.6/1 kV 90°C</t>
  </si>
  <si>
    <t>C TPX 2x1/0 AWG AL XLPE-SR+123,3 kcmil AAAC/XLPE-UV 600V kcmil AAAC/XLP 0.6/1</t>
  </si>
  <si>
    <t>C TPX SHRIMP/XLP-FR 2x2+77.47 kcmil AAAC /XLP +77.47 kcmil AAAC /XLP</t>
  </si>
  <si>
    <t>C TPX COCKLE 2x2 AWG AAC XLPE FR+4 AWG ACSR 600V 90ºC</t>
  </si>
  <si>
    <t>C TPX PERIWINKLE/XLFR 2x4+4 AWG ACSR 600V 90°C AWG ACSR 600V 90°C</t>
  </si>
  <si>
    <t>CABLE TRIPLEX Y CUADRUPLEX</t>
  </si>
  <si>
    <t>C THHN/THWN-2 CT 4/0 AWG UDC Cu 600V 90°C 19H NGO</t>
  </si>
  <si>
    <t>C THHN/THWN-2 CT 2/0 AWG UDC Cu  600V 90°C 19H NGO</t>
  </si>
  <si>
    <t>C THHN/THWN-2 CT 12 AWG Cu 600V 90°C 7H NGO CT</t>
  </si>
  <si>
    <t>C THHN/THWN-2 CT 14 AWG Cu 600V 90°C 7H NGO</t>
  </si>
  <si>
    <t>C EXZHELLENT BW 250 kcmil Cu CPR HFFR LS 600V 75°C CT</t>
  </si>
  <si>
    <t>C EXZHELLENT BW 4/0 AWG Cu UNILAY CPR HFFR LS 600V 75°C CT</t>
  </si>
  <si>
    <t>C EXZHELLENT BW 3/0 AWG Cu UNILAY CPR HFFR LS 600V 75°C CT</t>
  </si>
  <si>
    <t>C EXZHELLENT BW 2/0 AWG Cu UNILAY CPR HFFR LS 600V 75°C CT</t>
  </si>
  <si>
    <t>C EXZHELLENT BW 1/0 AWG Cu UNILAY CPR HFFR LS 600V 75°C CT</t>
  </si>
  <si>
    <t>C EXZHELLENT BW 2 AWG Cu CPR HFFR LS 600V 75°C CT</t>
  </si>
  <si>
    <t>C EXZHELLENT BW 4 AWG Cu CPR HFFR LS 600V 75°C CT</t>
  </si>
  <si>
    <t>C EXZHELLENT BW 6 AWG Cu CPR HFFR LS 600V 75°C CT</t>
  </si>
  <si>
    <t>C EXZHELLENT BW 8 AWG Cu CPR HFFR LS 600V 75°C CT</t>
  </si>
  <si>
    <t>C EXZHELLENT BW 12 AWG Cu HFFR LS 600V 75°C CT</t>
  </si>
  <si>
    <t>C EXZHELLENT BW 14 AWG Cu HFFR LS 600V 75°C NGO</t>
  </si>
  <si>
    <t>C EXZHELLENT BW 10 AWG Cu CPR HFFR LS 600V 75°C CT</t>
  </si>
  <si>
    <t>C EXZHELLENT BW 400 kcmil AA8000 (SIW) CPT HFFR LS 600V 75°C CT</t>
  </si>
  <si>
    <t>C EXZHELLENT BW 500 kcmil AA8000 (SIW) CPT HFFR LS 600V 75°C CT</t>
  </si>
  <si>
    <t>C EXZHELLENT BW 350 kcmil AA8000 (SIW) CPT HFFR LS 600V 75°C CT</t>
  </si>
  <si>
    <t>C EXZHELLENT BW 300 kcmil AA8000 (SIW) CPT HFFR LS 600V 75°C CT</t>
  </si>
  <si>
    <t>C TSEC PL 2x8+8 AWG Cu CPR PE 600V 75°C PVC-SR</t>
  </si>
  <si>
    <t>C ACOMET 3X2(C)+4(C) AWG Cu- PVC/PE 600V 75°C TRB</t>
  </si>
  <si>
    <t>CONDUCTORES DE COBRE  FLEXIBLE</t>
  </si>
  <si>
    <t>C SOLDADOR TVE 2/0 AWG Cu 600V 375A 105ºC</t>
  </si>
  <si>
    <t>C SOLDADOR TVE 1/0 AWG Cu 600V 105ºC 170A NGO</t>
  </si>
  <si>
    <t>C SUPERFLEX 250 Kcmil Cu XLPE FR-SR/PVC 0.6/1 kV 90°C (J) CT</t>
  </si>
  <si>
    <t>C SUPERFLEX 350 Kcmil Cu XLPE FR-SR/PVC 0.6/1 kV 90°C (J) CT</t>
  </si>
  <si>
    <t>C TERMOFLEX 4x14 AWG (FLEX) PVC-NY 600V 90°C PVC</t>
  </si>
  <si>
    <t>C TERMOFLEX 3x14 AWG (FLEX) PVC-NY 600V 90°C PVC</t>
  </si>
  <si>
    <t>C TERMOFLEX 2x14 AWG (FLEX) PVC-NY 600V 90°C PVC</t>
  </si>
  <si>
    <t>C TERMOFLEX 3x16 AWG (FLEX) PVC-NY 600V 90°C PVC</t>
  </si>
  <si>
    <t>C TERMOFLEX 2x16 AWG (FLEX) PVC-NY 600V 90°C PVC</t>
  </si>
  <si>
    <t>C TERMOFLEX 3x18 AWG (FLEX) PVC-NY 600V 90°C PVC</t>
  </si>
  <si>
    <t>C TERMOFLEX 2x18 AWG (FLEX) PVC-NY 600V 90°C PVC</t>
  </si>
  <si>
    <t>C TERMOFLEX 4x16 AWG (FLEX) PVC-NY 600V 90°C PVC</t>
  </si>
  <si>
    <t>C TERMOFLEX 4x18 AWG (FLEX) PVC-NY 600V 90°C PVC</t>
  </si>
  <si>
    <t>C TFLEX MP 4x6 AWG Cu(FLEX) PVC/NY 600V 90°C PVC SR CT</t>
  </si>
  <si>
    <t>C TFLEX MP 3x6 AWG Cu(FLEX) PVC/NY 600V 90°C PVC SR CT</t>
  </si>
  <si>
    <t>C TFLEX MP 2x6 AWG Cu(FLEX) PVC/NY 600V 90°C PVC SR CT</t>
  </si>
  <si>
    <t>C TFLEX MP 4x8 AWG Cu(FLEX) PVC/NY 600V 90°C PVC SR CT</t>
  </si>
  <si>
    <t>C TFLEX MP 3x8 AWG Cu(FLEX) PVC/NY 600V 90°C PVC SR CT</t>
  </si>
  <si>
    <t>C TFLEX MP 2x8 AWG Cu(FLEX) PVC/NY 600V 90°C PVC SR CT</t>
  </si>
  <si>
    <t>C TFLEX MP 4x10 AWG Cu(FLEX) PVC/NY 600V 90°C PVC SR CT</t>
  </si>
  <si>
    <t>C TFLEX MP 3x10 AWG Cu(FLEX) PVC/NY 600V 90°C PVC SR CT</t>
  </si>
  <si>
    <t>C TFLEX MP 2x10 AWG Cu(FLEX) PVC/NY 600V 90°C PVC SR CT</t>
  </si>
  <si>
    <t>C TFLEX MP 4x12 AWG Cu(FLEX) PVC/NY 600V 90°C PVC SR CT</t>
  </si>
  <si>
    <t>C TFLEX MP 3x12 AWG Cu(FLEX) PVC/NY 600V 90°C PVC SR CT</t>
  </si>
  <si>
    <t>C TFLEX MP 2x12 AWG Cu(FLEX) PVC/NY 600V 90°C PVC SR CT</t>
  </si>
  <si>
    <t>C TFLEX MP 4x2 AWG Cu(J) PVC/NY PVC 600V 90°C SR G&amp;O II VW-1CT</t>
  </si>
  <si>
    <t>C TFLEX MP 4x4 AWG Cu(J) PVC/NY PVC 600V 90°C SR G&amp;O II VW-1CT</t>
  </si>
  <si>
    <t xml:space="preserve">CONDUCTORES DE ALUMINIO MULTIPLEX </t>
  </si>
  <si>
    <t>C TPX 2x4/0 AWG+246.9 kcmil AAAC XLPE 0.6/1 kcmil AAAC /XLP 0.6/1</t>
  </si>
  <si>
    <t>C TPX 2x2/0 AWG AAC(B) XLPE SR+155,4 kcmil AAAC XLPE SR 600V 90°C AAAC 600V 90°C</t>
  </si>
  <si>
    <t>C CPLEX 3x35 mm² AAC CPR XLP SR + 50 mm² AAAC XLPE SR 600V 90°C</t>
  </si>
  <si>
    <t xml:space="preserve">C XLPE  2 AWG 15 kV IL 133% P CINTA </t>
  </si>
  <si>
    <t>CABLE DE MEDIA TENSIÓN AISLADO COBRE</t>
  </si>
  <si>
    <t>CABLE DE MEDIA TENSIÓN AISLADO ALUMINIO</t>
  </si>
  <si>
    <t>C THWN-2 6 AWG Cu (J) PVC/NY 600V 90°C G&amp;O II VW1 CT</t>
  </si>
  <si>
    <t>C THWN-2 8 AWG Cu (J) PVC/NY 600V 90°C G&amp;O II VW-1 CT (NGO)</t>
  </si>
  <si>
    <t>C THWN-2 10 AWG Cu (J) PVC/NY 600V 90°C G&amp;O II VW-1 CT</t>
  </si>
  <si>
    <t>C THWN-2 12 AWG Cu (J) PVC/NY 600V 90°C G&amp;O II VW-1 CT</t>
  </si>
  <si>
    <t>C THWN-2 14 AWG Cu (FLEX) PVC/NY 600V 90°C G&amp;O II VW-1 NGO</t>
  </si>
  <si>
    <t>C TFFN 16 AWG Cu (FLEX) PVC/NY 600V 90°C G&amp;O II VW-1 NGO</t>
  </si>
  <si>
    <t>C TFFN 18 AWG Cu (FLEX) PVC/NY 600V 90°C G&amp;O II VW-1 NGO</t>
  </si>
  <si>
    <t>CABLES RHW-2/USE-2 AA-8000</t>
  </si>
  <si>
    <t>32356439101C</t>
  </si>
  <si>
    <t>32356402101C</t>
  </si>
  <si>
    <t>32356386101C</t>
  </si>
  <si>
    <t>32356379101C</t>
  </si>
  <si>
    <t>32356369101C</t>
  </si>
  <si>
    <t>32356359101C</t>
  </si>
  <si>
    <t>32356349101C</t>
  </si>
  <si>
    <t>32356329101C</t>
  </si>
  <si>
    <t>32356304101C</t>
  </si>
  <si>
    <t>32356284101C</t>
  </si>
  <si>
    <t xml:space="preserve">CABLES XHHW-2 AA-8000 </t>
  </si>
  <si>
    <t>32356438101C</t>
  </si>
  <si>
    <t>32356408101C</t>
  </si>
  <si>
    <t>32356388101C</t>
  </si>
  <si>
    <t>32356378101C</t>
  </si>
  <si>
    <t>32356348101C</t>
  </si>
  <si>
    <t>32356328101C</t>
  </si>
  <si>
    <t>32580371101C</t>
  </si>
  <si>
    <t>32580321101C</t>
  </si>
  <si>
    <t>CONDUCTORES DE MEDIA TENSIÓN AISLADOS</t>
  </si>
  <si>
    <t xml:space="preserve">C XLPE 4/0 AWG 15 kV IL 133% P CINTA </t>
  </si>
  <si>
    <t xml:space="preserve">C XLPE 2/0 AWG 15 kV IL 133% P CINTA </t>
  </si>
  <si>
    <t xml:space="preserve">C XLPE 1/0 AWG 15 kV IL 133% P CINTA </t>
  </si>
  <si>
    <t>81560104001C</t>
  </si>
  <si>
    <t>81560102001C</t>
  </si>
  <si>
    <t>ALAMBRE DESNUDO</t>
  </si>
  <si>
    <t>CABLE DESNUDO</t>
  </si>
  <si>
    <t>31319011000C</t>
  </si>
  <si>
    <t>31434082000C</t>
  </si>
  <si>
    <t>C TRIPLEX 3X12 AWG Cu-PVC/NYLON 600V 90°C BCO-VDE-RJO</t>
  </si>
  <si>
    <t>81560101001C</t>
  </si>
  <si>
    <t>32356358101C</t>
  </si>
  <si>
    <t>82579142101C</t>
  </si>
  <si>
    <t>C MT 70 mm² AL XLPE 8.7/15 kV (17.5) 90°C</t>
  </si>
  <si>
    <t>31404244901C</t>
  </si>
  <si>
    <t>C TSEC  2x8+8 AWG Cu CPR XLPE-SR 600V 90°C PE</t>
  </si>
  <si>
    <t>31352612101C</t>
  </si>
  <si>
    <t>88490009104R</t>
  </si>
  <si>
    <t>CABLES SOLARES</t>
  </si>
  <si>
    <t>31399000693C</t>
  </si>
  <si>
    <t>C PV 4mm2 Cu (FLEX) XLPE SR 2000V 90°C PVC NGO/RJO</t>
  </si>
  <si>
    <t>31399000601C</t>
  </si>
  <si>
    <t xml:space="preserve">C PV 4mm2 Cu (FLEX) XLPE SR 2000V 90°C PVC </t>
  </si>
  <si>
    <t>31399000701C</t>
  </si>
  <si>
    <t>31399000793C</t>
  </si>
  <si>
    <t>C RHW-2 500KCMIL AA 8000 (SIW)</t>
  </si>
  <si>
    <t>C RHW-2/USE-2 350Kcmil AA8000</t>
  </si>
  <si>
    <t>C RHW-2/USE-2 250kcmilALAA8000</t>
  </si>
  <si>
    <t>C RHW-2 4/0 AWG AA8000-CPT</t>
  </si>
  <si>
    <t>C RHW-2 3/0AWG AA 8000 (SIW)</t>
  </si>
  <si>
    <t>C RHW-2   2/0 AWG AA8000-CPT</t>
  </si>
  <si>
    <t>C RHW-2 1/0AWG AA 8000 (SIW)</t>
  </si>
  <si>
    <t>C RHW-2   2 AWG AA8000-CPT</t>
  </si>
  <si>
    <t>C RHW-2/USE-2 4 AWG AA 8000</t>
  </si>
  <si>
    <t>C RHW-2/USE-2 6AWG AL AA8000-B</t>
  </si>
  <si>
    <t>C XHHW-2  500 kcmilAA8000(SIW)</t>
  </si>
  <si>
    <t>C XHHW-2 350 kcmil AA8000(SIW)</t>
  </si>
  <si>
    <t>C XHHW-2 250kcmil AA8000 (SIW)</t>
  </si>
  <si>
    <t>C XHHW-2 4/0 AWG AA8000 (SIW)</t>
  </si>
  <si>
    <t>C XHHW-2 2/0 AWG AA 8000 (SIW)</t>
  </si>
  <si>
    <t>C XHHW-2 1/0AWG AL AA8000(SIW)</t>
  </si>
  <si>
    <t>C XHHW-2 2AWG AL AA8000(SIW)</t>
  </si>
  <si>
    <t>31356431101C</t>
  </si>
  <si>
    <t>31356408101C</t>
  </si>
  <si>
    <t>31356361101C</t>
  </si>
  <si>
    <t>31356341101C</t>
  </si>
  <si>
    <t>31356321101C</t>
  </si>
  <si>
    <t>31356301101C</t>
  </si>
  <si>
    <t>31356035001C</t>
  </si>
  <si>
    <t>CABLES XHHW-COBRE</t>
  </si>
  <si>
    <t>C TSEC 8+8 AWG Cu-PE/PVC 600V 75°C CDSA NGO</t>
  </si>
  <si>
    <t>ACOMETIDA TSEC ANTIFRAUDE - ALUMINIO</t>
  </si>
  <si>
    <t>32403283201C</t>
  </si>
  <si>
    <t>32403302201C</t>
  </si>
  <si>
    <t>C TSEC 6+6 AWG AA-8000 XLPE-UV PVC 600V 90°C P4 (CPT)</t>
  </si>
  <si>
    <t>31352619311C</t>
  </si>
  <si>
    <t>31376202211C</t>
  </si>
  <si>
    <t>31376202301C</t>
  </si>
  <si>
    <t>31376222301C</t>
  </si>
  <si>
    <t>31376242301C</t>
  </si>
  <si>
    <t>TERMOFLEX EXZHELLENT</t>
  </si>
  <si>
    <t>32580401101C</t>
  </si>
  <si>
    <t>C CUBIERTO 266,8 Kcmil ACSR (18/1) CPT XLPE TK 15kV 90C BICAPA</t>
  </si>
  <si>
    <t>19mm x 9,1m x 0,18mm - NEGRO</t>
  </si>
  <si>
    <t>*Consulte disponibilidad y precios con su Ejecutivo de Ventas</t>
  </si>
  <si>
    <t>81471200002R</t>
  </si>
  <si>
    <t>ACCESORIOS</t>
  </si>
  <si>
    <t>CINTAS AISLANTES</t>
  </si>
  <si>
    <t>Precio de lista 
(metro)</t>
  </si>
  <si>
    <t>Precio neto
(metro)</t>
  </si>
  <si>
    <t>Precio de lista
(metro)</t>
  </si>
  <si>
    <t>Precio de lista
(unidad)</t>
  </si>
  <si>
    <t>Precio neto
(unidad)</t>
  </si>
  <si>
    <t>C Cu DDO BLANDO 350 kcmil (B) 37H*</t>
  </si>
  <si>
    <t>C Cu DDO BLANDO 250 kcmil (B) 37H*</t>
  </si>
  <si>
    <t>31404344901C</t>
  </si>
  <si>
    <t>C TSEC  3x8+8 AWG Cu CPR PE 600V 75°C PVC-SR</t>
  </si>
  <si>
    <t>C TSEC 2x6+6 AWG AA8000(B) CPT XLPE SR 600 V90°C XLPE SR**</t>
  </si>
  <si>
    <t>C TSEC 2x4+4AWG AA8000 (B) CPT XLPE SR 600V 90°C XLPE FR SR**</t>
  </si>
  <si>
    <t>** Chaqueta temporal en PVC</t>
  </si>
  <si>
    <t>*** Precio Kit por 3 unidades</t>
  </si>
  <si>
    <t>*Fabricación especial, contacte a su asesor comercial.</t>
  </si>
  <si>
    <t>81567102001C</t>
  </si>
  <si>
    <t>19mm x 4,5m x 0,18mm -  NEGRO</t>
  </si>
  <si>
    <t>19mm x 18,2m x 0,18mm - NEGRO</t>
  </si>
  <si>
    <t>CABLES PARA TELECOMUNICACIONES</t>
  </si>
  <si>
    <t>Cables para Redes LAN</t>
  </si>
  <si>
    <t>Cables para Fibra óptica</t>
  </si>
  <si>
    <t>88490037001C</t>
  </si>
  <si>
    <t>C FIBRA ÓPTICA ADSS 12H VANO 120m - TD 20-032</t>
  </si>
  <si>
    <t>88490038501C</t>
  </si>
  <si>
    <t>C FIBRA ÓPTICA ADSS 12H VANO 200m - TD 20-039</t>
  </si>
  <si>
    <t>88490037101C</t>
  </si>
  <si>
    <t>C FIBRA ÓPTICA ADSS 24H VANO 120m - TD 20-032</t>
  </si>
  <si>
    <t>88490038601C</t>
  </si>
  <si>
    <t>C FIBRA ÓPTICA ADSS 24H VANO 200m - TD 20-039</t>
  </si>
  <si>
    <t>88490038701C</t>
  </si>
  <si>
    <t>C FIBRA ÓPTICA ADSS 48H VANO 200m - TD 20-039</t>
  </si>
  <si>
    <t>88490202601C</t>
  </si>
  <si>
    <t>C FIBRA ÓPTICA ARMORED - CABLE 24H - TD 20-040</t>
  </si>
  <si>
    <t>C THHN/THWN-2 CT 1/0 AWG UDC 600V 90C CT 19H NGO</t>
  </si>
  <si>
    <t>C ACOMET 8+8 AWG Cu-PE/PVC 600V 75°C CDSA NGO</t>
  </si>
  <si>
    <t>32580351101C</t>
  </si>
  <si>
    <t>32480055000C</t>
  </si>
  <si>
    <t>32480035000C</t>
  </si>
  <si>
    <t>C XHHW-2 500kcmil Cu(B) CPR*</t>
  </si>
  <si>
    <t>C XHHW-2 350 Kcmil Cu (B) CPR*</t>
  </si>
  <si>
    <t>C XHHW-2 3/0 AWG(UDC) CPR XLPE*</t>
  </si>
  <si>
    <t>C XHHW-2 1/0 AWG UDC CPR XLPE*</t>
  </si>
  <si>
    <t>C XHHW-2 2 AWG CU(B) CPR XLPE*</t>
  </si>
  <si>
    <t>C XHHW-2  6 AWG Cu  600V 90°C 7H NGO*</t>
  </si>
  <si>
    <t>C XHHW-2 4 AWG Cu(B) CPR XLPE*</t>
  </si>
  <si>
    <t>* Fabricación especial, contactar su asesor comercial para tiempo de entrega y cantidad mínima de compra.</t>
  </si>
  <si>
    <t>C EXZHELLENT BW 3x12 AWG Cu CPR HFFR LS 600V 75°C CT RJO/BCO/VDE*</t>
  </si>
  <si>
    <t>C EXZHELLENT BW 3x12 AWG Cu CPR HFFR LS 600V 75°C CT AZL/BCO/VDE*</t>
  </si>
  <si>
    <t>C EXZHELLENT BW 500 kcmil Cu CPR HFFR LS 600V 75°C CT*</t>
  </si>
  <si>
    <t>C EXZHELLENT BW 350 kcmil Cu CPR HFFR LS 600V 75°C CT*</t>
  </si>
  <si>
    <t>C EXZHELLENT BW 300 kcmil Cu CPR HFFR LS 600V 75°C CT*</t>
  </si>
  <si>
    <t>C SGT BATERIA 2 AWG Cu-PVC 75°C NGO*</t>
  </si>
  <si>
    <t>C SGT BATERIA 4 AWG Cu-PVC 75°C NGO*</t>
  </si>
  <si>
    <t>C SUPERFLEX 500 Kcmil Cu XLPE FR-SR/PVC 0.6/1 kV 90°C (J) CT*</t>
  </si>
  <si>
    <t>C SUPERFLEX 400 Kcmil Cu XLPE FR SR/PVC 0.6/1 kV 90°C (J) CT*</t>
  </si>
  <si>
    <t>C EXZHELLENT BW 4x12 AWG (FLEX) HFFR-LS/HFFR-LS 600 V 75°C CT*</t>
  </si>
  <si>
    <t>C EXZHELLENT BW 3x16 AWG Cu(FLEX) HFFR-LS/HFFR-LS 600 V 75°C CT*</t>
  </si>
  <si>
    <t>C EXZHELLENT BW3X14 AWG CU FLEX HFFR-LS 600V 75°C HFFR-LS CT*</t>
  </si>
  <si>
    <t>C EXZHELLENT BW3X12 AWG Cu(FLEXHFFR-LS 600V 75°C HFFR-LS CT*</t>
  </si>
  <si>
    <t>C EXZHELLENT BW3x10 AWG Cu(FLEX HFFR-LS 600V 75C HFFR-LS CT*</t>
  </si>
  <si>
    <t>TERMOFLEX MULTIPROPÓSITO** COBRE</t>
  </si>
  <si>
    <t>** Las certificaciones de este producto están otorgadas de manera individual y no integral.</t>
  </si>
  <si>
    <t>81471200004R</t>
  </si>
  <si>
    <t>C UTP  4P X 26 AWG UC HOME CAT 5E U/UTP CMX - Blanco</t>
  </si>
  <si>
    <t>C UTP DRAKA UC HOME 4P 26AWG CAT 5E U/UTP CMX - Azul</t>
  </si>
  <si>
    <t>C LAN 4P X 24 AWG GIGABIT CAT6 UTP LSZH CZ CX (EXP) - Azul</t>
  </si>
  <si>
    <t>C PV 6mm2 Cu (FLEX) XLPE SR 2000V 90°C PVC</t>
  </si>
  <si>
    <t>C PV 6mm2 Cu (FLEX) XLPE SR 2000V 90°C PVC NGO/RJO</t>
  </si>
  <si>
    <t xml:space="preserve">C AUTO SOLDABLE I10 90°C 69kV  19mm*10m*0.76mm </t>
  </si>
  <si>
    <t>82579155001C</t>
  </si>
  <si>
    <t>82579154001C</t>
  </si>
  <si>
    <t>82565101201C</t>
  </si>
  <si>
    <t>C MT 1/0 AWG AL BH XLPE TR 15K 100% P NC 100% LLDPE</t>
  </si>
  <si>
    <t>C MT 120 mm Al XLPE-TR 17.5KV 90C P HILOS 25mm +PC PVC</t>
  </si>
  <si>
    <t>C MT 185 mm AL XLPE-TR 17.5KV 90C P HILOS 25mm +PC PVC</t>
  </si>
  <si>
    <t>82579152001C</t>
  </si>
  <si>
    <t>C MT 95 mm Al XLPE-TR 17.5KV 90C P HILOS 25mm +PC PVC</t>
  </si>
  <si>
    <t>MSTI-1C-17B TERMINAL 15KV</t>
  </si>
  <si>
    <t>MSTO-1C-17B TERMINAL 15KV</t>
  </si>
  <si>
    <t>MSTI-1C-17C TERMINAL 15KV</t>
  </si>
  <si>
    <t>MSTO-1C-17C TERMINAL 15KV</t>
  </si>
  <si>
    <t>MSTO-1C-36M TERMINAL 35KV</t>
  </si>
  <si>
    <t>TERMINALES (Jgox3)</t>
  </si>
  <si>
    <t>31319009000C</t>
  </si>
  <si>
    <t>C Cu DDO BLANDO UDC 1/0 AWG</t>
  </si>
  <si>
    <t>31319010000C</t>
  </si>
  <si>
    <t>C 2/0 AWG (67.4 mmÂ²) Cu DDO</t>
  </si>
  <si>
    <t>32406282101C</t>
  </si>
  <si>
    <t>31369100002R</t>
  </si>
  <si>
    <t>C DUPLEX CPE SPT 2x10 AWG Cu - (J) PVC 300V 60°C BCO</t>
  </si>
  <si>
    <t>31369081002R</t>
  </si>
  <si>
    <t>C DUPLEX CPE SPT 2x12 AWG Cu (FLEX) PVC 300V 60°C BCO</t>
  </si>
  <si>
    <t>31369065002R</t>
  </si>
  <si>
    <t>C DUPLEX CPE SPT 2x14 AWG Cu-PVC 300V 60°C BCO</t>
  </si>
  <si>
    <t>31369041002R</t>
  </si>
  <si>
    <t>C DUPLEX CPE SPT 2x16 AWG Cu-PVC 300V 60°C BCO</t>
  </si>
  <si>
    <t>31369019002R</t>
  </si>
  <si>
    <t>C DUPLEX CPE SPT 2x18 AWG Cu-PVC 300V 60°C BCO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</si>
</sst>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2" formatCode="_-&quot;$&quot;\ * #,##0_-;\-&quot;$&quot;\ * #,##0_-;_-&quot;$&quot;\ * &quot;-&quot;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_ &quot;$&quot;\ * #,##0.00_ ;_ &quot;$&quot;\ * \-#,##0.00_ ;_ &quot;$&quot;\ * &quot;-&quot;??_ ;_ @_ "/>
    <numFmt numFmtId="168" formatCode="_ * #,##0.00_ ;_ * \-#,##0.00_ ;_ * &quot;-&quot;??_ ;_ @_ "/>
    <numFmt numFmtId="169" formatCode="_ &quot;$&quot;\ * #,##0_ ;_ &quot;$&quot;\ * \-#,##0_ ;_ &quot;$&quot;\ * &quot;-&quot;??_ ;_ @_ "/>
    <numFmt numFmtId="170" formatCode="_(&quot;$&quot;\ * #,##0_);_(&quot;$&quot;\ * \(#,##0\);_(&quot;$&quot;\ * &quot;-&quot;??_);_(@_)"/>
  </numFmts>
  <fonts count="26">
    <font>
      <sz val="10"/>
      <name val="Arial"/>
    </font>
    <font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9.5"/>
      <color indexed="9"/>
      <name val="Arial"/>
      <family val="2"/>
    </font>
    <font>
      <b/>
      <sz val="10"/>
      <name val="Arial"/>
      <family val="2"/>
    </font>
    <font>
      <sz val="10"/>
      <name val="Arail"/>
    </font>
    <font>
      <sz val="18"/>
      <color indexed="16"/>
      <name val="Verdana"/>
      <family val="2"/>
    </font>
    <font>
      <u/>
      <sz val="10"/>
      <name val="Verdana"/>
      <family val="2"/>
    </font>
    <font>
      <b/>
      <sz val="12"/>
      <name val="Arial"/>
      <family val="2"/>
    </font>
    <font>
      <sz val="10"/>
      <color theme="0" tint="-0.249977111117893"/>
      <name val="Verdana"/>
      <family val="2"/>
    </font>
    <font>
      <sz val="10"/>
      <color theme="1"/>
      <name val="Arial"/>
      <family val="2"/>
    </font>
    <font>
      <sz val="9.5"/>
      <name val="Arial"/>
      <family val="2"/>
    </font>
    <font>
      <b/>
      <sz val="11"/>
      <color theme="1"/>
      <name val="Calibri"/>
      <family val="2"/>
      <scheme val="minor"/>
    </font>
    <font>
      <sz val="9.5"/>
      <name val="Arail"/>
    </font>
    <font>
      <b/>
      <sz val="10"/>
      <color rgb="FF2D5377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Verdana"/>
      <family val="2"/>
    </font>
    <font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dash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ashed">
        <color indexed="64"/>
      </top>
      <bottom style="thin">
        <color indexed="64"/>
      </bottom>
      <diagonal/>
    </border>
    <border>
      <left/>
      <right style="hair">
        <color indexed="64"/>
      </right>
      <top style="dashed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</borders>
  <cellStyleXfs count="27">
    <xf numFmtId="0" fontId="0" fillId="0" borderId="0"/>
    <xf numFmtId="168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2" fontId="22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340">
    <xf numFmtId="0" fontId="0" fillId="0" borderId="0" xfId="0"/>
    <xf numFmtId="0" fontId="2" fillId="3" borderId="0" xfId="15" applyFill="1"/>
    <xf numFmtId="0" fontId="0" fillId="3" borderId="0" xfId="0" applyFill="1"/>
    <xf numFmtId="0" fontId="2" fillId="2" borderId="2" xfId="14" applyFill="1" applyBorder="1" applyAlignment="1" applyProtection="1">
      <alignment horizontal="left"/>
    </xf>
    <xf numFmtId="0" fontId="2" fillId="2" borderId="0" xfId="14" applyFill="1" applyBorder="1" applyAlignment="1" applyProtection="1">
      <alignment horizontal="left"/>
    </xf>
    <xf numFmtId="0" fontId="2" fillId="2" borderId="2" xfId="16" applyFill="1" applyBorder="1" applyAlignment="1" applyProtection="1">
      <alignment horizontal="left"/>
    </xf>
    <xf numFmtId="0" fontId="2" fillId="2" borderId="0" xfId="16" applyFill="1" applyAlignment="1" applyProtection="1">
      <alignment horizontal="left"/>
    </xf>
    <xf numFmtId="0" fontId="14" fillId="3" borderId="0" xfId="15" applyFont="1" applyFill="1"/>
    <xf numFmtId="0" fontId="14" fillId="3" borderId="0" xfId="15" applyFont="1" applyFill="1" applyAlignment="1">
      <alignment horizontal="center"/>
    </xf>
    <xf numFmtId="0" fontId="2" fillId="2" borderId="1" xfId="14" applyFill="1" applyBorder="1" applyAlignment="1" applyProtection="1">
      <alignment horizontal="center"/>
    </xf>
    <xf numFmtId="0" fontId="2" fillId="2" borderId="3" xfId="14" applyFill="1" applyBorder="1" applyAlignment="1" applyProtection="1">
      <alignment horizontal="center"/>
    </xf>
    <xf numFmtId="169" fontId="2" fillId="2" borderId="0" xfId="15" applyNumberFormat="1" applyFill="1" applyAlignment="1" applyProtection="1">
      <alignment horizontal="left"/>
    </xf>
    <xf numFmtId="0" fontId="2" fillId="2" borderId="0" xfId="15" applyFill="1" applyProtection="1"/>
    <xf numFmtId="0" fontId="2" fillId="2" borderId="0" xfId="15" applyFill="1" applyAlignment="1" applyProtection="1">
      <alignment horizontal="left"/>
    </xf>
    <xf numFmtId="0" fontId="2" fillId="3" borderId="0" xfId="15" applyFill="1" applyProtection="1"/>
    <xf numFmtId="0" fontId="14" fillId="3" borderId="0" xfId="15" applyFont="1" applyFill="1" applyProtection="1"/>
    <xf numFmtId="169" fontId="1" fillId="2" borderId="6" xfId="19" applyNumberFormat="1" applyFont="1" applyFill="1" applyBorder="1" applyProtection="1">
      <protection locked="0"/>
    </xf>
    <xf numFmtId="0" fontId="1" fillId="2" borderId="7" xfId="14" applyFont="1" applyFill="1" applyBorder="1" applyAlignment="1" applyProtection="1">
      <alignment horizontal="left"/>
      <protection hidden="1"/>
    </xf>
    <xf numFmtId="0" fontId="1" fillId="2" borderId="6" xfId="14" applyFont="1" applyFill="1" applyBorder="1" applyAlignment="1" applyProtection="1">
      <alignment horizontal="left"/>
      <protection hidden="1"/>
    </xf>
    <xf numFmtId="0" fontId="1" fillId="2" borderId="8" xfId="14" applyFont="1" applyFill="1" applyBorder="1" applyAlignment="1" applyProtection="1">
      <alignment horizontal="left"/>
      <protection hidden="1"/>
    </xf>
    <xf numFmtId="0" fontId="1" fillId="2" borderId="6" xfId="14" applyFont="1" applyFill="1" applyBorder="1" applyProtection="1">
      <protection hidden="1"/>
    </xf>
    <xf numFmtId="167" fontId="1" fillId="2" borderId="7" xfId="14" applyNumberFormat="1" applyFont="1" applyFill="1" applyBorder="1" applyAlignment="1" applyProtection="1">
      <alignment horizontal="left" wrapText="1"/>
      <protection hidden="1"/>
    </xf>
    <xf numFmtId="167" fontId="1" fillId="2" borderId="6" xfId="14" applyNumberFormat="1" applyFont="1" applyFill="1" applyBorder="1" applyAlignment="1" applyProtection="1">
      <alignment horizontal="left" wrapText="1"/>
      <protection hidden="1"/>
    </xf>
    <xf numFmtId="167" fontId="1" fillId="2" borderId="7" xfId="16" applyNumberFormat="1" applyFont="1" applyFill="1" applyBorder="1" applyAlignment="1" applyProtection="1">
      <alignment horizontal="left"/>
      <protection hidden="1"/>
    </xf>
    <xf numFmtId="167" fontId="1" fillId="2" borderId="6" xfId="16" applyNumberFormat="1" applyFont="1" applyFill="1" applyBorder="1" applyAlignment="1" applyProtection="1">
      <alignment horizontal="left"/>
      <protection hidden="1"/>
    </xf>
    <xf numFmtId="167" fontId="1" fillId="2" borderId="8" xfId="16" applyNumberFormat="1" applyFont="1" applyFill="1" applyBorder="1" applyAlignment="1" applyProtection="1">
      <alignment horizontal="left"/>
      <protection hidden="1"/>
    </xf>
    <xf numFmtId="168" fontId="5" fillId="5" borderId="9" xfId="1" applyFont="1" applyFill="1" applyBorder="1" applyAlignment="1" applyProtection="1">
      <alignment horizontal="center" vertical="center" wrapText="1"/>
    </xf>
    <xf numFmtId="168" fontId="5" fillId="5" borderId="5" xfId="1" applyFont="1" applyFill="1" applyBorder="1" applyAlignment="1" applyProtection="1">
      <alignment horizontal="center" vertical="center"/>
    </xf>
    <xf numFmtId="0" fontId="1" fillId="2" borderId="0" xfId="14" applyFont="1" applyFill="1" applyBorder="1" applyProtection="1">
      <protection hidden="1"/>
    </xf>
    <xf numFmtId="0" fontId="1" fillId="2" borderId="0" xfId="14" applyFont="1" applyFill="1" applyBorder="1" applyAlignment="1" applyProtection="1">
      <alignment horizontal="left" vertical="center"/>
      <protection hidden="1"/>
    </xf>
    <xf numFmtId="0" fontId="18" fillId="2" borderId="6" xfId="14" applyFont="1" applyFill="1" applyBorder="1" applyAlignment="1" applyProtection="1">
      <alignment horizontal="left"/>
      <protection hidden="1"/>
    </xf>
    <xf numFmtId="167" fontId="1" fillId="4" borderId="6" xfId="16" applyNumberFormat="1" applyFont="1" applyFill="1" applyBorder="1" applyAlignment="1" applyProtection="1">
      <alignment horizontal="left"/>
      <protection hidden="1"/>
    </xf>
    <xf numFmtId="167" fontId="1" fillId="4" borderId="13" xfId="16" applyNumberFormat="1" applyFont="1" applyFill="1" applyBorder="1" applyAlignment="1" applyProtection="1">
      <alignment horizontal="left"/>
      <protection hidden="1"/>
    </xf>
    <xf numFmtId="167" fontId="1" fillId="0" borderId="6" xfId="16" applyNumberFormat="1" applyFont="1" applyFill="1" applyBorder="1" applyAlignment="1" applyProtection="1">
      <alignment horizontal="left"/>
      <protection hidden="1"/>
    </xf>
    <xf numFmtId="0" fontId="2" fillId="3" borderId="0" xfId="21" applyFill="1" applyProtection="1"/>
    <xf numFmtId="0" fontId="4" fillId="5" borderId="10" xfId="17" applyFont="1" applyFill="1" applyBorder="1" applyAlignment="1" applyProtection="1">
      <alignment vertical="center" wrapText="1"/>
    </xf>
    <xf numFmtId="0" fontId="4" fillId="5" borderId="11" xfId="17" applyFont="1" applyFill="1" applyBorder="1" applyAlignment="1" applyProtection="1">
      <alignment vertical="center" wrapText="1"/>
    </xf>
    <xf numFmtId="0" fontId="4" fillId="5" borderId="4" xfId="17" applyFont="1" applyFill="1" applyBorder="1" applyAlignment="1" applyProtection="1">
      <alignment horizontal="center" vertical="center" wrapText="1"/>
    </xf>
    <xf numFmtId="0" fontId="10" fillId="5" borderId="4" xfId="17" applyFont="1" applyFill="1" applyBorder="1" applyAlignment="1" applyProtection="1">
      <alignment horizontal="center" vertical="center" wrapText="1"/>
    </xf>
    <xf numFmtId="0" fontId="5" fillId="5" borderId="9" xfId="14" applyFont="1" applyFill="1" applyBorder="1" applyAlignment="1" applyProtection="1">
      <alignment horizontal="center" vertical="center" wrapText="1"/>
    </xf>
    <xf numFmtId="0" fontId="5" fillId="5" borderId="5" xfId="14" applyFont="1" applyFill="1" applyBorder="1" applyAlignment="1" applyProtection="1">
      <alignment horizontal="center" vertical="center"/>
    </xf>
    <xf numFmtId="167" fontId="1" fillId="2" borderId="7" xfId="14" applyNumberFormat="1" applyFont="1" applyFill="1" applyBorder="1" applyAlignment="1" applyProtection="1">
      <alignment horizontal="center" wrapText="1"/>
      <protection locked="0" hidden="1"/>
    </xf>
    <xf numFmtId="167" fontId="1" fillId="2" borderId="6" xfId="14" applyNumberFormat="1" applyFont="1" applyFill="1" applyBorder="1" applyAlignment="1" applyProtection="1">
      <alignment horizontal="center" wrapText="1"/>
      <protection locked="0" hidden="1"/>
    </xf>
    <xf numFmtId="0" fontId="14" fillId="3" borderId="0" xfId="15" applyFont="1" applyFill="1" applyAlignment="1" applyProtection="1">
      <alignment horizontal="center"/>
    </xf>
    <xf numFmtId="167" fontId="1" fillId="2" borderId="27" xfId="16" applyNumberFormat="1" applyFont="1" applyFill="1" applyBorder="1" applyAlignment="1" applyProtection="1">
      <alignment horizontal="left"/>
      <protection hidden="1"/>
    </xf>
    <xf numFmtId="167" fontId="1" fillId="2" borderId="13" xfId="16" applyNumberFormat="1" applyFont="1" applyFill="1" applyBorder="1" applyAlignment="1" applyProtection="1">
      <alignment horizontal="left"/>
      <protection hidden="1"/>
    </xf>
    <xf numFmtId="0" fontId="1" fillId="2" borderId="7" xfId="14" applyFont="1" applyFill="1" applyBorder="1" applyAlignment="1" applyProtection="1">
      <alignment horizontal="center"/>
      <protection locked="0" hidden="1"/>
    </xf>
    <xf numFmtId="0" fontId="1" fillId="2" borderId="6" xfId="14" applyFont="1" applyFill="1" applyBorder="1" applyAlignment="1" applyProtection="1">
      <alignment horizontal="center"/>
      <protection locked="0" hidden="1"/>
    </xf>
    <xf numFmtId="167" fontId="1" fillId="2" borderId="6" xfId="16" applyNumberFormat="1" applyFont="1" applyFill="1" applyBorder="1" applyAlignment="1" applyProtection="1">
      <alignment horizontal="center"/>
      <protection locked="0" hidden="1"/>
    </xf>
    <xf numFmtId="167" fontId="1" fillId="2" borderId="13" xfId="16" applyNumberFormat="1" applyFont="1" applyFill="1" applyBorder="1" applyAlignment="1" applyProtection="1">
      <alignment horizontal="center"/>
      <protection locked="0" hidden="1"/>
    </xf>
    <xf numFmtId="49" fontId="1" fillId="2" borderId="12" xfId="16" applyNumberFormat="1" applyFont="1" applyFill="1" applyBorder="1" applyAlignment="1" applyProtection="1">
      <alignment horizontal="center"/>
      <protection locked="0" hidden="1"/>
    </xf>
    <xf numFmtId="167" fontId="1" fillId="2" borderId="8" xfId="16" applyNumberFormat="1" applyFont="1" applyFill="1" applyBorder="1" applyAlignment="1" applyProtection="1">
      <alignment horizontal="center"/>
      <protection locked="0" hidden="1"/>
    </xf>
    <xf numFmtId="0" fontId="1" fillId="2" borderId="12" xfId="16" applyNumberFormat="1" applyFont="1" applyFill="1" applyBorder="1" applyAlignment="1" applyProtection="1">
      <alignment horizontal="center"/>
      <protection locked="0" hidden="1"/>
    </xf>
    <xf numFmtId="0" fontId="1" fillId="2" borderId="6" xfId="16" applyNumberFormat="1" applyFont="1" applyFill="1" applyBorder="1" applyAlignment="1" applyProtection="1">
      <alignment horizontal="center"/>
      <protection locked="0" hidden="1"/>
    </xf>
    <xf numFmtId="167" fontId="1" fillId="2" borderId="7" xfId="16" applyNumberFormat="1" applyFont="1" applyFill="1" applyBorder="1" applyAlignment="1" applyProtection="1">
      <alignment horizontal="center"/>
      <protection locked="0" hidden="1"/>
    </xf>
    <xf numFmtId="0" fontId="2" fillId="2" borderId="1" xfId="16" applyFill="1" applyBorder="1" applyAlignment="1" applyProtection="1">
      <alignment horizontal="center"/>
    </xf>
    <xf numFmtId="0" fontId="2" fillId="2" borderId="3" xfId="16" applyFill="1" applyBorder="1" applyAlignment="1" applyProtection="1">
      <alignment horizontal="center"/>
    </xf>
    <xf numFmtId="0" fontId="2" fillId="3" borderId="0" xfId="16" applyFill="1" applyProtection="1"/>
    <xf numFmtId="170" fontId="0" fillId="0" borderId="0" xfId="3" applyNumberFormat="1" applyFont="1" applyProtection="1"/>
    <xf numFmtId="169" fontId="1" fillId="2" borderId="0" xfId="17" applyNumberFormat="1" applyFont="1" applyFill="1" applyBorder="1" applyProtection="1">
      <protection hidden="1"/>
    </xf>
    <xf numFmtId="169" fontId="1" fillId="2" borderId="0" xfId="17" applyNumberFormat="1" applyFont="1" applyFill="1" applyBorder="1" applyAlignment="1" applyProtection="1">
      <alignment horizontal="left" wrapText="1"/>
      <protection hidden="1"/>
    </xf>
    <xf numFmtId="0" fontId="1" fillId="2" borderId="12" xfId="14" applyFont="1" applyFill="1" applyBorder="1" applyProtection="1">
      <protection hidden="1"/>
    </xf>
    <xf numFmtId="0" fontId="1" fillId="2" borderId="13" xfId="14" applyFont="1" applyFill="1" applyBorder="1" applyProtection="1">
      <protection hidden="1"/>
    </xf>
    <xf numFmtId="0" fontId="1" fillId="2" borderId="12" xfId="14" applyFont="1" applyFill="1" applyBorder="1" applyAlignment="1" applyProtection="1">
      <alignment horizontal="left"/>
      <protection hidden="1"/>
    </xf>
    <xf numFmtId="0" fontId="1" fillId="2" borderId="13" xfId="14" applyFont="1" applyFill="1" applyBorder="1" applyAlignment="1" applyProtection="1">
      <alignment horizontal="left"/>
      <protection hidden="1"/>
    </xf>
    <xf numFmtId="0" fontId="1" fillId="0" borderId="12" xfId="14" applyFont="1" applyFill="1" applyBorder="1" applyAlignment="1" applyProtection="1">
      <alignment horizontal="left"/>
      <protection hidden="1"/>
    </xf>
    <xf numFmtId="0" fontId="1" fillId="0" borderId="13" xfId="14" applyFont="1" applyFill="1" applyBorder="1" applyAlignment="1" applyProtection="1">
      <alignment horizontal="left"/>
      <protection hidden="1"/>
    </xf>
    <xf numFmtId="0" fontId="1" fillId="2" borderId="12" xfId="14" applyFont="1" applyFill="1" applyBorder="1" applyAlignment="1" applyProtection="1">
      <alignment horizontal="center"/>
      <protection locked="0" hidden="1"/>
    </xf>
    <xf numFmtId="0" fontId="1" fillId="2" borderId="13" xfId="14" applyFont="1" applyFill="1" applyBorder="1" applyAlignment="1" applyProtection="1">
      <alignment horizontal="center"/>
      <protection locked="0" hidden="1"/>
    </xf>
    <xf numFmtId="0" fontId="1" fillId="0" borderId="6" xfId="14" applyFont="1" applyFill="1" applyBorder="1" applyAlignment="1" applyProtection="1">
      <alignment horizontal="center"/>
      <protection locked="0" hidden="1"/>
    </xf>
    <xf numFmtId="0" fontId="1" fillId="0" borderId="12" xfId="14" applyFont="1" applyFill="1" applyBorder="1" applyAlignment="1" applyProtection="1">
      <alignment horizontal="center"/>
      <protection locked="0" hidden="1"/>
    </xf>
    <xf numFmtId="0" fontId="1" fillId="0" borderId="13" xfId="14" applyFont="1" applyFill="1" applyBorder="1" applyAlignment="1" applyProtection="1">
      <alignment horizontal="center"/>
      <protection locked="0" hidden="1"/>
    </xf>
    <xf numFmtId="0" fontId="2" fillId="3" borderId="0" xfId="14" applyFill="1" applyProtection="1"/>
    <xf numFmtId="169" fontId="2" fillId="2" borderId="0" xfId="18" applyNumberFormat="1" applyFill="1" applyAlignment="1" applyProtection="1">
      <alignment horizontal="left"/>
    </xf>
    <xf numFmtId="0" fontId="2" fillId="2" borderId="0" xfId="18" applyFill="1" applyProtection="1"/>
    <xf numFmtId="0" fontId="2" fillId="2" borderId="0" xfId="18" applyFill="1" applyAlignment="1" applyProtection="1">
      <alignment horizontal="left"/>
    </xf>
    <xf numFmtId="0" fontId="2" fillId="3" borderId="0" xfId="18" applyFill="1" applyProtection="1"/>
    <xf numFmtId="0" fontId="14" fillId="3" borderId="0" xfId="18" applyFont="1" applyFill="1" applyProtection="1"/>
    <xf numFmtId="0" fontId="18" fillId="2" borderId="6" xfId="14" applyFont="1" applyFill="1" applyBorder="1" applyProtection="1">
      <protection locked="0" hidden="1"/>
    </xf>
    <xf numFmtId="0" fontId="2" fillId="3" borderId="0" xfId="20" applyFill="1" applyProtection="1"/>
    <xf numFmtId="0" fontId="16" fillId="3" borderId="0" xfId="20" applyFont="1" applyFill="1" applyProtection="1"/>
    <xf numFmtId="0" fontId="14" fillId="3" borderId="0" xfId="20" applyFont="1" applyFill="1" applyProtection="1"/>
    <xf numFmtId="0" fontId="1" fillId="2" borderId="8" xfId="14" applyFont="1" applyFill="1" applyBorder="1" applyAlignment="1" applyProtection="1">
      <alignment horizontal="center"/>
      <protection locked="0" hidden="1"/>
    </xf>
    <xf numFmtId="0" fontId="1" fillId="0" borderId="6" xfId="0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169" fontId="1" fillId="2" borderId="13" xfId="19" applyNumberFormat="1" applyFont="1" applyFill="1" applyBorder="1" applyProtection="1">
      <protection locked="0"/>
    </xf>
    <xf numFmtId="167" fontId="1" fillId="2" borderId="12" xfId="16" applyNumberFormat="1" applyFont="1" applyFill="1" applyBorder="1" applyAlignment="1" applyProtection="1">
      <alignment horizontal="center"/>
      <protection locked="0" hidden="1"/>
    </xf>
    <xf numFmtId="0" fontId="1" fillId="0" borderId="8" xfId="0" applyFont="1" applyBorder="1" applyAlignment="1" applyProtection="1">
      <alignment horizontal="center"/>
      <protection locked="0"/>
    </xf>
    <xf numFmtId="164" fontId="1" fillId="2" borderId="6" xfId="15" applyNumberFormat="1" applyFont="1" applyFill="1" applyBorder="1" applyProtection="1">
      <protection hidden="1"/>
    </xf>
    <xf numFmtId="164" fontId="1" fillId="2" borderId="13" xfId="15" applyNumberFormat="1" applyFont="1" applyFill="1" applyBorder="1" applyProtection="1">
      <protection hidden="1"/>
    </xf>
    <xf numFmtId="170" fontId="1" fillId="2" borderId="6" xfId="16" applyNumberFormat="1" applyFont="1" applyFill="1" applyBorder="1" applyProtection="1">
      <protection hidden="1"/>
    </xf>
    <xf numFmtId="170" fontId="1" fillId="2" borderId="13" xfId="16" applyNumberFormat="1" applyFont="1" applyFill="1" applyBorder="1" applyProtection="1">
      <protection hidden="1"/>
    </xf>
    <xf numFmtId="170" fontId="1" fillId="2" borderId="8" xfId="16" applyNumberFormat="1" applyFont="1" applyFill="1" applyBorder="1" applyProtection="1">
      <protection hidden="1"/>
    </xf>
    <xf numFmtId="170" fontId="1" fillId="2" borderId="13" xfId="16" applyNumberFormat="1" applyFont="1" applyFill="1" applyBorder="1" applyAlignment="1" applyProtection="1">
      <alignment horizontal="left"/>
      <protection hidden="1"/>
    </xf>
    <xf numFmtId="170" fontId="1" fillId="2" borderId="7" xfId="3" applyNumberFormat="1" applyFont="1" applyFill="1" applyBorder="1" applyProtection="1">
      <protection hidden="1"/>
    </xf>
    <xf numFmtId="170" fontId="1" fillId="2" borderId="6" xfId="3" applyNumberFormat="1" applyFont="1" applyFill="1" applyBorder="1" applyProtection="1">
      <protection hidden="1"/>
    </xf>
    <xf numFmtId="170" fontId="1" fillId="2" borderId="6" xfId="15" applyNumberFormat="1" applyFont="1" applyFill="1" applyBorder="1" applyProtection="1">
      <protection hidden="1"/>
    </xf>
    <xf numFmtId="170" fontId="1" fillId="2" borderId="13" xfId="15" applyNumberFormat="1" applyFont="1" applyFill="1" applyBorder="1" applyProtection="1">
      <protection hidden="1"/>
    </xf>
    <xf numFmtId="170" fontId="1" fillId="2" borderId="12" xfId="17" applyNumberFormat="1" applyFont="1" applyFill="1" applyBorder="1" applyProtection="1">
      <protection hidden="1"/>
    </xf>
    <xf numFmtId="170" fontId="1" fillId="2" borderId="6" xfId="17" applyNumberFormat="1" applyFont="1" applyFill="1" applyBorder="1" applyProtection="1">
      <protection hidden="1"/>
    </xf>
    <xf numFmtId="170" fontId="1" fillId="2" borderId="13" xfId="17" applyNumberFormat="1" applyFont="1" applyFill="1" applyBorder="1" applyProtection="1">
      <protection hidden="1"/>
    </xf>
    <xf numFmtId="170" fontId="0" fillId="0" borderId="12" xfId="3" applyNumberFormat="1" applyFont="1" applyBorder="1" applyProtection="1"/>
    <xf numFmtId="170" fontId="0" fillId="0" borderId="6" xfId="3" applyNumberFormat="1" applyFont="1" applyBorder="1" applyProtection="1"/>
    <xf numFmtId="170" fontId="0" fillId="0" borderId="13" xfId="3" applyNumberFormat="1" applyFont="1" applyBorder="1" applyProtection="1"/>
    <xf numFmtId="170" fontId="1" fillId="2" borderId="6" xfId="18" applyNumberFormat="1" applyFont="1" applyFill="1" applyBorder="1" applyProtection="1">
      <protection hidden="1"/>
    </xf>
    <xf numFmtId="170" fontId="1" fillId="2" borderId="13" xfId="18" applyNumberFormat="1" applyFont="1" applyFill="1" applyBorder="1" applyProtection="1">
      <protection hidden="1"/>
    </xf>
    <xf numFmtId="170" fontId="18" fillId="2" borderId="6" xfId="20" applyNumberFormat="1" applyFont="1" applyFill="1" applyBorder="1" applyProtection="1">
      <protection hidden="1"/>
    </xf>
    <xf numFmtId="170" fontId="18" fillId="2" borderId="13" xfId="20" applyNumberFormat="1" applyFont="1" applyFill="1" applyBorder="1" applyProtection="1">
      <protection hidden="1"/>
    </xf>
    <xf numFmtId="170" fontId="1" fillId="2" borderId="12" xfId="21" applyNumberFormat="1" applyFont="1" applyFill="1" applyBorder="1" applyProtection="1">
      <protection hidden="1"/>
    </xf>
    <xf numFmtId="170" fontId="1" fillId="2" borderId="6" xfId="21" applyNumberFormat="1" applyFont="1" applyFill="1" applyBorder="1" applyProtection="1">
      <protection hidden="1"/>
    </xf>
    <xf numFmtId="170" fontId="1" fillId="2" borderId="8" xfId="21" applyNumberFormat="1" applyFont="1" applyFill="1" applyBorder="1" applyProtection="1">
      <protection hidden="1"/>
    </xf>
    <xf numFmtId="0" fontId="5" fillId="5" borderId="5" xfId="17" applyFont="1" applyFill="1" applyBorder="1" applyAlignment="1" applyProtection="1">
      <alignment horizontal="center" vertical="center" wrapText="1"/>
    </xf>
    <xf numFmtId="10" fontId="21" fillId="4" borderId="4" xfId="22" applyNumberFormat="1" applyFont="1" applyFill="1" applyBorder="1" applyAlignment="1" applyProtection="1">
      <alignment horizontal="center"/>
      <protection hidden="1"/>
    </xf>
    <xf numFmtId="10" fontId="21" fillId="4" borderId="4" xfId="22" applyNumberFormat="1" applyFont="1" applyFill="1" applyBorder="1" applyAlignment="1" applyProtection="1">
      <alignment horizontal="center"/>
      <protection locked="0"/>
    </xf>
    <xf numFmtId="9" fontId="21" fillId="4" borderId="4" xfId="22" applyFont="1" applyFill="1" applyBorder="1" applyAlignment="1" applyProtection="1">
      <alignment horizontal="center"/>
      <protection locked="0"/>
    </xf>
    <xf numFmtId="10" fontId="21" fillId="2" borderId="5" xfId="22" applyNumberFormat="1" applyFont="1" applyFill="1" applyBorder="1" applyAlignment="1" applyProtection="1">
      <alignment horizontal="center" vertical="center" wrapText="1"/>
      <protection locked="0"/>
    </xf>
    <xf numFmtId="0" fontId="2" fillId="7" borderId="0" xfId="15" applyFill="1" applyProtection="1"/>
    <xf numFmtId="10" fontId="21" fillId="4" borderId="4" xfId="22" applyNumberFormat="1" applyFont="1" applyFill="1" applyBorder="1" applyAlignment="1" applyProtection="1">
      <alignment horizontal="center" vertical="center"/>
      <protection hidden="1"/>
    </xf>
    <xf numFmtId="0" fontId="1" fillId="0" borderId="8" xfId="16" applyNumberFormat="1" applyFont="1" applyFill="1" applyBorder="1" applyAlignment="1" applyProtection="1">
      <alignment horizontal="left"/>
      <protection hidden="1"/>
    </xf>
    <xf numFmtId="0" fontId="1" fillId="7" borderId="0" xfId="16" applyNumberFormat="1" applyFont="1" applyFill="1" applyBorder="1" applyAlignment="1" applyProtection="1">
      <alignment horizontal="center"/>
      <protection hidden="1"/>
    </xf>
    <xf numFmtId="167" fontId="1" fillId="7" borderId="0" xfId="16" applyNumberFormat="1" applyFont="1" applyFill="1" applyBorder="1" applyAlignment="1" applyProtection="1">
      <alignment horizontal="left"/>
      <protection hidden="1"/>
    </xf>
    <xf numFmtId="167" fontId="1" fillId="7" borderId="0" xfId="3" applyFont="1" applyFill="1" applyBorder="1" applyAlignment="1" applyProtection="1">
      <alignment horizontal="left" wrapText="1"/>
      <protection hidden="1"/>
    </xf>
    <xf numFmtId="167" fontId="1" fillId="7" borderId="0" xfId="16" applyNumberFormat="1" applyFont="1" applyFill="1" applyBorder="1" applyProtection="1">
      <protection hidden="1"/>
    </xf>
    <xf numFmtId="167" fontId="1" fillId="7" borderId="0" xfId="16" applyNumberFormat="1" applyFont="1" applyFill="1" applyBorder="1" applyAlignment="1" applyProtection="1">
      <alignment horizontal="left" wrapText="1"/>
      <protection hidden="1"/>
    </xf>
    <xf numFmtId="10" fontId="21" fillId="0" borderId="5" xfId="22" applyNumberFormat="1" applyFont="1" applyFill="1" applyBorder="1" applyAlignment="1" applyProtection="1">
      <alignment horizontal="center" vertical="center" wrapText="1"/>
      <protection locked="0"/>
    </xf>
    <xf numFmtId="0" fontId="2" fillId="7" borderId="0" xfId="14" applyFill="1" applyProtection="1"/>
    <xf numFmtId="0" fontId="2" fillId="7" borderId="0" xfId="18" applyFill="1" applyProtection="1"/>
    <xf numFmtId="0" fontId="2" fillId="7" borderId="0" xfId="20" applyFill="1" applyProtection="1"/>
    <xf numFmtId="169" fontId="1" fillId="7" borderId="0" xfId="21" applyNumberFormat="1" applyFont="1" applyFill="1" applyBorder="1" applyProtection="1">
      <protection hidden="1"/>
    </xf>
    <xf numFmtId="169" fontId="1" fillId="7" borderId="0" xfId="21" applyNumberFormat="1" applyFont="1" applyFill="1" applyBorder="1" applyAlignment="1" applyProtection="1">
      <alignment horizontal="left" wrapText="1"/>
      <protection hidden="1"/>
    </xf>
    <xf numFmtId="170" fontId="0" fillId="0" borderId="23" xfId="3" applyNumberFormat="1" applyFont="1" applyBorder="1"/>
    <xf numFmtId="170" fontId="0" fillId="0" borderId="6" xfId="3" applyNumberFormat="1" applyFont="1" applyBorder="1"/>
    <xf numFmtId="167" fontId="1" fillId="2" borderId="6" xfId="14" applyNumberFormat="1" applyFont="1" applyFill="1" applyBorder="1" applyAlignment="1" applyProtection="1">
      <alignment horizontal="center" wrapText="1"/>
      <protection hidden="1"/>
    </xf>
    <xf numFmtId="170" fontId="0" fillId="0" borderId="12" xfId="3" applyNumberFormat="1" applyFont="1" applyBorder="1"/>
    <xf numFmtId="170" fontId="0" fillId="0" borderId="13" xfId="3" applyNumberFormat="1" applyFont="1" applyBorder="1"/>
    <xf numFmtId="167" fontId="1" fillId="4" borderId="12" xfId="16" applyNumberFormat="1" applyFont="1" applyFill="1" applyBorder="1" applyAlignment="1" applyProtection="1">
      <alignment horizontal="left"/>
      <protection hidden="1"/>
    </xf>
    <xf numFmtId="0" fontId="0" fillId="0" borderId="6" xfId="0" applyBorder="1"/>
    <xf numFmtId="167" fontId="12" fillId="2" borderId="13" xfId="16" applyNumberFormat="1" applyFont="1" applyFill="1" applyBorder="1" applyAlignment="1" applyProtection="1">
      <alignment horizontal="center"/>
      <protection locked="0" hidden="1"/>
    </xf>
    <xf numFmtId="167" fontId="12" fillId="0" borderId="13" xfId="16" applyNumberFormat="1" applyFont="1" applyFill="1" applyBorder="1" applyAlignment="1" applyProtection="1">
      <alignment horizontal="left"/>
      <protection hidden="1"/>
    </xf>
    <xf numFmtId="0" fontId="0" fillId="0" borderId="6" xfId="0" applyBorder="1" applyAlignment="1">
      <alignment horizontal="center"/>
    </xf>
    <xf numFmtId="0" fontId="1" fillId="0" borderId="6" xfId="0" applyFont="1" applyBorder="1"/>
    <xf numFmtId="0" fontId="12" fillId="0" borderId="12" xfId="16" applyNumberFormat="1" applyFont="1" applyFill="1" applyBorder="1" applyAlignment="1" applyProtection="1">
      <alignment horizontal="left"/>
      <protection hidden="1"/>
    </xf>
    <xf numFmtId="49" fontId="1" fillId="2" borderId="6" xfId="16" applyNumberFormat="1" applyFont="1" applyFill="1" applyBorder="1" applyAlignment="1" applyProtection="1">
      <alignment horizontal="center"/>
      <protection locked="0" hidden="1"/>
    </xf>
    <xf numFmtId="0" fontId="12" fillId="0" borderId="6" xfId="16" applyNumberFormat="1" applyFont="1" applyFill="1" applyBorder="1" applyAlignment="1" applyProtection="1">
      <alignment horizontal="left"/>
      <protection hidden="1"/>
    </xf>
    <xf numFmtId="49" fontId="1" fillId="2" borderId="13" xfId="16" applyNumberFormat="1" applyFont="1" applyFill="1" applyBorder="1" applyAlignment="1" applyProtection="1">
      <alignment horizontal="center"/>
      <protection locked="0" hidden="1"/>
    </xf>
    <xf numFmtId="0" fontId="12" fillId="0" borderId="13" xfId="16" applyNumberFormat="1" applyFont="1" applyFill="1" applyBorder="1" applyAlignment="1" applyProtection="1">
      <alignment horizontal="left"/>
      <protection hidden="1"/>
    </xf>
    <xf numFmtId="0" fontId="1" fillId="2" borderId="22" xfId="14" applyFont="1" applyFill="1" applyBorder="1" applyAlignment="1" applyProtection="1">
      <alignment horizontal="left"/>
      <protection hidden="1"/>
    </xf>
    <xf numFmtId="0" fontId="1" fillId="2" borderId="31" xfId="14" applyFont="1" applyFill="1" applyBorder="1" applyAlignment="1" applyProtection="1">
      <alignment horizontal="left"/>
      <protection hidden="1"/>
    </xf>
    <xf numFmtId="42" fontId="0" fillId="0" borderId="12" xfId="25" applyFont="1" applyBorder="1"/>
    <xf numFmtId="42" fontId="0" fillId="0" borderId="6" xfId="25" applyFont="1" applyBorder="1"/>
    <xf numFmtId="42" fontId="0" fillId="0" borderId="13" xfId="25" applyFont="1" applyBorder="1"/>
    <xf numFmtId="10" fontId="21" fillId="4" borderId="0" xfId="22" applyNumberFormat="1" applyFont="1" applyFill="1" applyBorder="1" applyAlignment="1" applyProtection="1">
      <alignment horizontal="center"/>
      <protection locked="0"/>
    </xf>
    <xf numFmtId="170" fontId="18" fillId="2" borderId="13" xfId="20" applyNumberFormat="1" applyFont="1" applyFill="1" applyBorder="1" applyAlignment="1" applyProtection="1">
      <alignment horizontal="left" wrapText="1"/>
      <protection hidden="1"/>
    </xf>
    <xf numFmtId="170" fontId="18" fillId="2" borderId="6" xfId="20" applyNumberFormat="1" applyFont="1" applyFill="1" applyBorder="1" applyAlignment="1" applyProtection="1">
      <alignment horizontal="left" wrapText="1"/>
      <protection hidden="1"/>
    </xf>
    <xf numFmtId="0" fontId="18" fillId="2" borderId="12" xfId="14" applyFont="1" applyFill="1" applyBorder="1" applyProtection="1">
      <protection locked="0" hidden="1"/>
    </xf>
    <xf numFmtId="0" fontId="18" fillId="2" borderId="12" xfId="14" applyFont="1" applyFill="1" applyBorder="1" applyAlignment="1" applyProtection="1">
      <alignment horizontal="left"/>
      <protection hidden="1"/>
    </xf>
    <xf numFmtId="0" fontId="18" fillId="2" borderId="13" xfId="14" applyFont="1" applyFill="1" applyBorder="1" applyProtection="1">
      <protection locked="0" hidden="1"/>
    </xf>
    <xf numFmtId="0" fontId="18" fillId="2" borderId="13" xfId="14" applyFont="1" applyFill="1" applyBorder="1" applyAlignment="1" applyProtection="1">
      <alignment horizontal="left"/>
      <protection hidden="1"/>
    </xf>
    <xf numFmtId="170" fontId="1" fillId="2" borderId="7" xfId="18" applyNumberFormat="1" applyFont="1" applyFill="1" applyBorder="1" applyProtection="1">
      <protection hidden="1"/>
    </xf>
    <xf numFmtId="0" fontId="5" fillId="5" borderId="32" xfId="14" applyFont="1" applyFill="1" applyBorder="1" applyAlignment="1" applyProtection="1">
      <alignment horizontal="center" vertical="center" wrapText="1"/>
    </xf>
    <xf numFmtId="0" fontId="5" fillId="5" borderId="4" xfId="14" applyFont="1" applyFill="1" applyBorder="1" applyAlignment="1" applyProtection="1">
      <alignment horizontal="center" vertical="center"/>
    </xf>
    <xf numFmtId="0" fontId="5" fillId="5" borderId="4" xfId="17" applyFont="1" applyFill="1" applyBorder="1" applyAlignment="1" applyProtection="1">
      <alignment horizontal="center" vertical="center" wrapText="1"/>
    </xf>
    <xf numFmtId="0" fontId="5" fillId="5" borderId="4" xfId="17" applyFont="1" applyFill="1" applyBorder="1" applyAlignment="1" applyProtection="1">
      <alignment horizontal="center" vertical="center" wrapText="1"/>
    </xf>
    <xf numFmtId="10" fontId="21" fillId="0" borderId="4" xfId="22" applyNumberFormat="1" applyFont="1" applyFill="1" applyBorder="1" applyAlignment="1" applyProtection="1">
      <alignment horizontal="center" vertical="center" wrapText="1"/>
      <protection locked="0"/>
    </xf>
    <xf numFmtId="170" fontId="1" fillId="2" borderId="12" xfId="18" applyNumberFormat="1" applyFont="1" applyFill="1" applyBorder="1" applyProtection="1">
      <protection hidden="1"/>
    </xf>
    <xf numFmtId="0" fontId="0" fillId="7" borderId="0" xfId="0" applyFill="1" applyBorder="1" applyProtection="1"/>
    <xf numFmtId="0" fontId="1" fillId="7" borderId="0" xfId="14" applyFont="1" applyFill="1" applyBorder="1" applyAlignment="1" applyProtection="1">
      <alignment horizontal="left"/>
      <protection hidden="1"/>
    </xf>
    <xf numFmtId="170" fontId="0" fillId="7" borderId="0" xfId="3" applyNumberFormat="1" applyFont="1" applyFill="1" applyBorder="1" applyProtection="1"/>
    <xf numFmtId="0" fontId="1" fillId="0" borderId="33" xfId="0" applyFont="1" applyBorder="1" applyAlignment="1" applyProtection="1">
      <alignment horizontal="center"/>
      <protection locked="0"/>
    </xf>
    <xf numFmtId="0" fontId="1" fillId="2" borderId="33" xfId="14" applyFont="1" applyFill="1" applyBorder="1" applyAlignment="1" applyProtection="1">
      <alignment horizontal="left"/>
      <protection hidden="1"/>
    </xf>
    <xf numFmtId="170" fontId="1" fillId="2" borderId="33" xfId="21" applyNumberFormat="1" applyFont="1" applyFill="1" applyBorder="1" applyProtection="1">
      <protection hidden="1"/>
    </xf>
    <xf numFmtId="170" fontId="0" fillId="0" borderId="34" xfId="3" applyNumberFormat="1" applyFont="1" applyBorder="1"/>
    <xf numFmtId="170" fontId="0" fillId="0" borderId="25" xfId="3" applyNumberFormat="1" applyFont="1" applyBorder="1"/>
    <xf numFmtId="170" fontId="0" fillId="0" borderId="26" xfId="3" applyNumberFormat="1" applyFont="1" applyBorder="1"/>
    <xf numFmtId="170" fontId="1" fillId="8" borderId="6" xfId="3" applyNumberFormat="1" applyFont="1" applyFill="1" applyBorder="1" applyProtection="1"/>
    <xf numFmtId="170" fontId="0" fillId="8" borderId="12" xfId="3" applyNumberFormat="1" applyFont="1" applyFill="1" applyBorder="1" applyProtection="1"/>
    <xf numFmtId="170" fontId="0" fillId="8" borderId="8" xfId="3" applyNumberFormat="1" applyFont="1" applyFill="1" applyBorder="1" applyProtection="1"/>
    <xf numFmtId="170" fontId="0" fillId="8" borderId="33" xfId="3" applyNumberFormat="1" applyFont="1" applyFill="1" applyBorder="1" applyProtection="1"/>
    <xf numFmtId="170" fontId="0" fillId="8" borderId="13" xfId="3" applyNumberFormat="1" applyFont="1" applyFill="1" applyBorder="1" applyProtection="1"/>
    <xf numFmtId="0" fontId="2" fillId="4" borderId="0" xfId="18" applyFill="1" applyProtection="1"/>
    <xf numFmtId="167" fontId="8" fillId="4" borderId="0" xfId="16" applyNumberFormat="1" applyFont="1" applyFill="1" applyBorder="1" applyAlignment="1" applyProtection="1">
      <alignment horizontal="left" wrapText="1"/>
    </xf>
    <xf numFmtId="167" fontId="20" fillId="4" borderId="0" xfId="16" applyNumberFormat="1" applyFont="1" applyFill="1" applyBorder="1" applyAlignment="1" applyProtection="1">
      <alignment horizontal="left"/>
      <protection hidden="1"/>
    </xf>
    <xf numFmtId="169" fontId="17" fillId="4" borderId="0" xfId="23" applyNumberFormat="1" applyFont="1" applyFill="1" applyBorder="1" applyAlignment="1" applyProtection="1">
      <alignment horizontal="left" wrapText="1"/>
      <protection hidden="1"/>
    </xf>
    <xf numFmtId="169" fontId="1" fillId="4" borderId="0" xfId="16" applyNumberFormat="1" applyFont="1" applyFill="1" applyBorder="1" applyProtection="1">
      <protection hidden="1"/>
    </xf>
    <xf numFmtId="169" fontId="1" fillId="4" borderId="0" xfId="16" applyNumberFormat="1" applyFont="1" applyFill="1" applyBorder="1" applyAlignment="1" applyProtection="1">
      <alignment horizontal="left" wrapText="1"/>
      <protection hidden="1"/>
    </xf>
    <xf numFmtId="0" fontId="2" fillId="4" borderId="0" xfId="15" applyFill="1" applyProtection="1"/>
    <xf numFmtId="0" fontId="0" fillId="4" borderId="0" xfId="0" applyFill="1" applyBorder="1" applyProtection="1"/>
    <xf numFmtId="0" fontId="1" fillId="4" borderId="0" xfId="14" applyFont="1" applyFill="1" applyBorder="1" applyAlignment="1" applyProtection="1">
      <alignment horizontal="left"/>
      <protection hidden="1"/>
    </xf>
    <xf numFmtId="170" fontId="0" fillId="4" borderId="0" xfId="3" applyNumberFormat="1" applyFont="1" applyFill="1" applyBorder="1" applyProtection="1"/>
    <xf numFmtId="169" fontId="1" fillId="4" borderId="0" xfId="21" applyNumberFormat="1" applyFont="1" applyFill="1" applyBorder="1" applyProtection="1">
      <protection hidden="1"/>
    </xf>
    <xf numFmtId="169" fontId="1" fillId="4" borderId="0" xfId="21" applyNumberFormat="1" applyFont="1" applyFill="1" applyBorder="1" applyAlignment="1" applyProtection="1">
      <alignment horizontal="left" wrapText="1"/>
      <protection hidden="1"/>
    </xf>
    <xf numFmtId="0" fontId="2" fillId="4" borderId="0" xfId="20" applyFill="1" applyProtection="1"/>
    <xf numFmtId="0" fontId="1" fillId="2" borderId="37" xfId="14" applyFont="1" applyFill="1" applyBorder="1" applyAlignment="1" applyProtection="1">
      <alignment horizontal="center"/>
      <protection locked="0" hidden="1"/>
    </xf>
    <xf numFmtId="0" fontId="1" fillId="2" borderId="39" xfId="14" applyFont="1" applyFill="1" applyBorder="1" applyAlignment="1" applyProtection="1">
      <alignment horizontal="center"/>
      <protection locked="0" hidden="1"/>
    </xf>
    <xf numFmtId="170" fontId="1" fillId="2" borderId="38" xfId="18" applyNumberFormat="1" applyFont="1" applyFill="1" applyBorder="1" applyProtection="1">
      <protection hidden="1"/>
    </xf>
    <xf numFmtId="170" fontId="1" fillId="2" borderId="40" xfId="18" applyNumberFormat="1" applyFont="1" applyFill="1" applyBorder="1" applyProtection="1">
      <protection hidden="1"/>
    </xf>
    <xf numFmtId="170" fontId="1" fillId="2" borderId="42" xfId="18" applyNumberFormat="1" applyFont="1" applyFill="1" applyBorder="1" applyProtection="1">
      <protection hidden="1"/>
    </xf>
    <xf numFmtId="0" fontId="0" fillId="9" borderId="0" xfId="0" applyFill="1" applyAlignment="1">
      <alignment horizontal="left"/>
    </xf>
    <xf numFmtId="0" fontId="1" fillId="2" borderId="0" xfId="14" applyFont="1" applyFill="1" applyBorder="1" applyAlignment="1" applyProtection="1">
      <alignment horizontal="center"/>
      <protection locked="0" hidden="1"/>
    </xf>
    <xf numFmtId="0" fontId="1" fillId="2" borderId="0" xfId="14" applyFont="1" applyFill="1" applyBorder="1" applyAlignment="1" applyProtection="1">
      <alignment horizontal="left"/>
      <protection hidden="1"/>
    </xf>
    <xf numFmtId="170" fontId="0" fillId="0" borderId="0" xfId="3" applyNumberFormat="1" applyFont="1" applyBorder="1"/>
    <xf numFmtId="170" fontId="1" fillId="2" borderId="0" xfId="18" applyNumberFormat="1" applyFont="1" applyFill="1" applyBorder="1" applyProtection="1">
      <protection hidden="1"/>
    </xf>
    <xf numFmtId="170" fontId="1" fillId="2" borderId="0" xfId="18" applyNumberFormat="1" applyFont="1" applyFill="1" applyBorder="1" applyAlignment="1" applyProtection="1">
      <alignment horizontal="left" wrapText="1"/>
      <protection hidden="1"/>
    </xf>
    <xf numFmtId="10" fontId="21" fillId="6" borderId="4" xfId="22" applyNumberFormat="1" applyFont="1" applyFill="1" applyBorder="1" applyAlignment="1" applyProtection="1">
      <alignment horizontal="centerContinuous"/>
      <protection locked="0"/>
    </xf>
    <xf numFmtId="9" fontId="21" fillId="6" borderId="4" xfId="22" applyFont="1" applyFill="1" applyBorder="1" applyAlignment="1" applyProtection="1">
      <alignment horizontal="centerContinuous"/>
      <protection locked="0"/>
    </xf>
    <xf numFmtId="0" fontId="0" fillId="4" borderId="6" xfId="0" applyFill="1" applyBorder="1"/>
    <xf numFmtId="10" fontId="21" fillId="4" borderId="5" xfId="22" applyNumberFormat="1" applyFont="1" applyFill="1" applyBorder="1" applyAlignment="1" applyProtection="1">
      <alignment horizontal="center"/>
      <protection locked="0"/>
    </xf>
    <xf numFmtId="9" fontId="21" fillId="4" borderId="5" xfId="22" applyFont="1" applyFill="1" applyBorder="1" applyAlignment="1" applyProtection="1">
      <alignment horizontal="center"/>
      <protection locked="0"/>
    </xf>
    <xf numFmtId="0" fontId="6" fillId="6" borderId="21" xfId="14" applyFont="1" applyFill="1" applyBorder="1" applyAlignment="1" applyProtection="1">
      <alignment horizontal="centerContinuous" vertical="center"/>
    </xf>
    <xf numFmtId="0" fontId="6" fillId="6" borderId="11" xfId="14" applyFont="1" applyFill="1" applyBorder="1" applyAlignment="1" applyProtection="1">
      <alignment horizontal="centerContinuous" vertical="center"/>
    </xf>
    <xf numFmtId="0" fontId="11" fillId="6" borderId="4" xfId="18" applyFont="1" applyFill="1" applyBorder="1" applyAlignment="1" applyProtection="1">
      <alignment horizontal="centerContinuous" vertical="center" wrapText="1"/>
    </xf>
    <xf numFmtId="169" fontId="0" fillId="0" borderId="0" xfId="3" applyNumberFormat="1" applyFont="1"/>
    <xf numFmtId="169" fontId="17" fillId="0" borderId="6" xfId="3" applyNumberFormat="1" applyFont="1" applyBorder="1"/>
    <xf numFmtId="167" fontId="1" fillId="2" borderId="33" xfId="16" applyNumberFormat="1" applyFont="1" applyFill="1" applyBorder="1" applyAlignment="1" applyProtection="1">
      <alignment horizontal="center"/>
      <protection locked="0" hidden="1"/>
    </xf>
    <xf numFmtId="0" fontId="0" fillId="0" borderId="0" xfId="0" applyAlignment="1">
      <alignment horizontal="center"/>
    </xf>
    <xf numFmtId="0" fontId="1" fillId="7" borderId="0" xfId="16" applyNumberFormat="1" applyFont="1" applyFill="1" applyBorder="1" applyAlignment="1" applyProtection="1">
      <alignment horizontal="left"/>
      <protection hidden="1"/>
    </xf>
    <xf numFmtId="170" fontId="1" fillId="2" borderId="0" xfId="17" applyNumberFormat="1" applyFont="1" applyFill="1" applyBorder="1" applyProtection="1">
      <protection hidden="1"/>
    </xf>
    <xf numFmtId="170" fontId="1" fillId="2" borderId="0" xfId="17" applyNumberFormat="1" applyFont="1" applyFill="1" applyBorder="1" applyAlignment="1" applyProtection="1">
      <alignment horizontal="left" wrapText="1"/>
      <protection hidden="1"/>
    </xf>
    <xf numFmtId="169" fontId="0" fillId="0" borderId="33" xfId="3" applyNumberFormat="1" applyFont="1" applyBorder="1"/>
    <xf numFmtId="0" fontId="0" fillId="0" borderId="12" xfId="0" applyBorder="1"/>
    <xf numFmtId="0" fontId="1" fillId="2" borderId="39" xfId="14" applyFont="1" applyFill="1" applyBorder="1" applyAlignment="1" applyProtection="1">
      <alignment horizontal="center" vertical="center"/>
      <protection locked="0" hidden="1"/>
    </xf>
    <xf numFmtId="0" fontId="1" fillId="2" borderId="41" xfId="14" applyFont="1" applyFill="1" applyBorder="1" applyAlignment="1" applyProtection="1">
      <alignment horizontal="center" vertical="center"/>
      <protection locked="0" hidden="1"/>
    </xf>
    <xf numFmtId="0" fontId="0" fillId="0" borderId="37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169" fontId="0" fillId="4" borderId="12" xfId="3" applyNumberFormat="1" applyFont="1" applyFill="1" applyBorder="1"/>
    <xf numFmtId="0" fontId="0" fillId="0" borderId="39" xfId="0" applyBorder="1" applyAlignment="1">
      <alignment horizontal="center"/>
    </xf>
    <xf numFmtId="169" fontId="0" fillId="4" borderId="6" xfId="3" applyNumberFormat="1" applyFont="1" applyFill="1" applyBorder="1"/>
    <xf numFmtId="49" fontId="0" fillId="4" borderId="41" xfId="0" applyNumberFormat="1" applyFill="1" applyBorder="1" applyAlignment="1">
      <alignment horizontal="center"/>
    </xf>
    <xf numFmtId="170" fontId="1" fillId="0" borderId="13" xfId="3" applyNumberFormat="1" applyFont="1" applyBorder="1" applyAlignment="1">
      <alignment horizontal="left" vertical="justify" wrapText="1" readingOrder="1"/>
    </xf>
    <xf numFmtId="169" fontId="0" fillId="4" borderId="13" xfId="3" applyNumberFormat="1" applyFont="1" applyFill="1" applyBorder="1"/>
    <xf numFmtId="0" fontId="24" fillId="3" borderId="0" xfId="18" applyFont="1" applyFill="1" applyProtection="1"/>
    <xf numFmtId="0" fontId="25" fillId="2" borderId="43" xfId="14" applyFont="1" applyFill="1" applyBorder="1" applyAlignment="1" applyProtection="1">
      <alignment horizontal="center"/>
      <protection locked="0" hidden="1"/>
    </xf>
    <xf numFmtId="0" fontId="25" fillId="2" borderId="44" xfId="14" applyFont="1" applyFill="1" applyBorder="1" applyAlignment="1" applyProtection="1">
      <alignment horizontal="left"/>
      <protection hidden="1"/>
    </xf>
    <xf numFmtId="170" fontId="25" fillId="0" borderId="45" xfId="3" applyNumberFormat="1" applyFont="1" applyBorder="1"/>
    <xf numFmtId="170" fontId="25" fillId="2" borderId="44" xfId="18" applyNumberFormat="1" applyFont="1" applyFill="1" applyBorder="1" applyProtection="1">
      <protection hidden="1"/>
    </xf>
    <xf numFmtId="170" fontId="25" fillId="2" borderId="46" xfId="18" applyNumberFormat="1" applyFont="1" applyFill="1" applyBorder="1" applyProtection="1">
      <protection hidden="1"/>
    </xf>
    <xf numFmtId="0" fontId="1" fillId="2" borderId="47" xfId="14" applyFont="1" applyFill="1" applyBorder="1" applyAlignment="1" applyProtection="1">
      <alignment horizontal="center"/>
      <protection locked="0" hidden="1"/>
    </xf>
    <xf numFmtId="170" fontId="0" fillId="0" borderId="30" xfId="3" applyNumberFormat="1" applyFont="1" applyBorder="1"/>
    <xf numFmtId="170" fontId="1" fillId="2" borderId="8" xfId="18" applyNumberFormat="1" applyFont="1" applyFill="1" applyBorder="1" applyProtection="1">
      <protection hidden="1"/>
    </xf>
    <xf numFmtId="170" fontId="1" fillId="2" borderId="48" xfId="18" applyNumberFormat="1" applyFont="1" applyFill="1" applyBorder="1" applyProtection="1">
      <protection hidden="1"/>
    </xf>
    <xf numFmtId="0" fontId="1" fillId="2" borderId="49" xfId="14" applyFont="1" applyFill="1" applyBorder="1" applyAlignment="1" applyProtection="1">
      <alignment horizontal="center"/>
      <protection locked="0" hidden="1"/>
    </xf>
    <xf numFmtId="0" fontId="1" fillId="2" borderId="50" xfId="14" applyFont="1" applyFill="1" applyBorder="1" applyAlignment="1" applyProtection="1">
      <alignment horizontal="left"/>
      <protection hidden="1"/>
    </xf>
    <xf numFmtId="170" fontId="0" fillId="0" borderId="51" xfId="3" applyNumberFormat="1" applyFont="1" applyBorder="1"/>
    <xf numFmtId="170" fontId="1" fillId="2" borderId="50" xfId="18" applyNumberFormat="1" applyFont="1" applyFill="1" applyBorder="1" applyProtection="1">
      <protection hidden="1"/>
    </xf>
    <xf numFmtId="170" fontId="1" fillId="2" borderId="52" xfId="18" applyNumberFormat="1" applyFont="1" applyFill="1" applyBorder="1" applyProtection="1">
      <protection hidden="1"/>
    </xf>
    <xf numFmtId="170" fontId="1" fillId="2" borderId="13" xfId="15" applyNumberFormat="1" applyFont="1" applyFill="1" applyBorder="1" applyAlignment="1" applyProtection="1">
      <alignment horizontal="left" wrapText="1"/>
      <protection hidden="1"/>
    </xf>
    <xf numFmtId="170" fontId="1" fillId="2" borderId="6" xfId="15" applyNumberFormat="1" applyFont="1" applyFill="1" applyBorder="1" applyAlignment="1" applyProtection="1">
      <alignment horizontal="left" wrapText="1"/>
      <protection hidden="1"/>
    </xf>
    <xf numFmtId="0" fontId="13" fillId="0" borderId="0" xfId="14" applyFont="1" applyFill="1" applyBorder="1" applyAlignment="1" applyProtection="1">
      <alignment horizontal="center" vertical="center" wrapText="1"/>
    </xf>
    <xf numFmtId="168" fontId="15" fillId="6" borderId="15" xfId="1" applyFont="1" applyFill="1" applyBorder="1" applyAlignment="1" applyProtection="1">
      <alignment horizontal="center" vertical="center"/>
    </xf>
    <xf numFmtId="168" fontId="15" fillId="6" borderId="16" xfId="1" applyFont="1" applyFill="1" applyBorder="1" applyAlignment="1" applyProtection="1">
      <alignment horizontal="center" vertical="center"/>
    </xf>
    <xf numFmtId="168" fontId="15" fillId="6" borderId="17" xfId="1" applyFont="1" applyFill="1" applyBorder="1" applyAlignment="1" applyProtection="1">
      <alignment horizontal="center" vertical="center"/>
    </xf>
    <xf numFmtId="168" fontId="15" fillId="6" borderId="18" xfId="1" applyFont="1" applyFill="1" applyBorder="1" applyAlignment="1" applyProtection="1">
      <alignment horizontal="center" vertical="center"/>
    </xf>
    <xf numFmtId="168" fontId="15" fillId="6" borderId="19" xfId="1" applyFont="1" applyFill="1" applyBorder="1" applyAlignment="1" applyProtection="1">
      <alignment horizontal="center" vertical="center"/>
    </xf>
    <xf numFmtId="168" fontId="15" fillId="6" borderId="20" xfId="1" applyFont="1" applyFill="1" applyBorder="1" applyAlignment="1" applyProtection="1">
      <alignment horizontal="center" vertical="center"/>
    </xf>
    <xf numFmtId="0" fontId="11" fillId="6" borderId="5" xfId="15" applyFont="1" applyFill="1" applyBorder="1" applyAlignment="1" applyProtection="1">
      <alignment horizontal="center" vertical="center" wrapText="1"/>
    </xf>
    <xf numFmtId="0" fontId="11" fillId="6" borderId="14" xfId="15" applyFont="1" applyFill="1" applyBorder="1" applyAlignment="1" applyProtection="1">
      <alignment horizontal="center" vertical="center" wrapText="1"/>
    </xf>
    <xf numFmtId="167" fontId="6" fillId="2" borderId="4" xfId="14" applyNumberFormat="1" applyFont="1" applyFill="1" applyBorder="1" applyAlignment="1" applyProtection="1">
      <alignment horizontal="center" wrapText="1"/>
    </xf>
    <xf numFmtId="167" fontId="9" fillId="2" borderId="4" xfId="15" applyNumberFormat="1" applyFont="1" applyFill="1" applyBorder="1" applyAlignment="1" applyProtection="1">
      <alignment horizontal="center" wrapText="1"/>
    </xf>
    <xf numFmtId="170" fontId="1" fillId="2" borderId="6" xfId="3" applyNumberFormat="1" applyFont="1" applyFill="1" applyBorder="1" applyAlignment="1" applyProtection="1">
      <alignment horizontal="left" wrapText="1"/>
      <protection hidden="1"/>
    </xf>
    <xf numFmtId="0" fontId="5" fillId="5" borderId="5" xfId="17" applyFont="1" applyFill="1" applyBorder="1" applyAlignment="1" applyProtection="1">
      <alignment horizontal="center" vertical="center" wrapText="1"/>
    </xf>
    <xf numFmtId="0" fontId="6" fillId="2" borderId="4" xfId="14" applyFont="1" applyFill="1" applyBorder="1" applyAlignment="1" applyProtection="1">
      <alignment horizontal="center"/>
    </xf>
    <xf numFmtId="0" fontId="7" fillId="2" borderId="4" xfId="15" applyFont="1" applyFill="1" applyBorder="1" applyAlignment="1" applyProtection="1">
      <alignment horizontal="center"/>
    </xf>
    <xf numFmtId="170" fontId="1" fillId="4" borderId="7" xfId="3" applyNumberFormat="1" applyFont="1" applyFill="1" applyBorder="1" applyAlignment="1" applyProtection="1">
      <alignment horizontal="left" wrapText="1"/>
      <protection hidden="1"/>
    </xf>
    <xf numFmtId="170" fontId="1" fillId="2" borderId="8" xfId="16" applyNumberFormat="1" applyFont="1" applyFill="1" applyBorder="1" applyAlignment="1" applyProtection="1">
      <alignment horizontal="left" wrapText="1"/>
      <protection hidden="1"/>
    </xf>
    <xf numFmtId="170" fontId="1" fillId="2" borderId="6" xfId="16" applyNumberFormat="1" applyFont="1" applyFill="1" applyBorder="1" applyAlignment="1" applyProtection="1">
      <alignment horizontal="left" wrapText="1"/>
      <protection hidden="1"/>
    </xf>
    <xf numFmtId="167" fontId="11" fillId="2" borderId="21" xfId="16" applyNumberFormat="1" applyFont="1" applyFill="1" applyBorder="1" applyAlignment="1" applyProtection="1">
      <alignment horizontal="center"/>
    </xf>
    <xf numFmtId="167" fontId="11" fillId="2" borderId="10" xfId="16" applyNumberFormat="1" applyFont="1" applyFill="1" applyBorder="1" applyAlignment="1" applyProtection="1">
      <alignment horizontal="center"/>
    </xf>
    <xf numFmtId="170" fontId="1" fillId="2" borderId="22" xfId="16" applyNumberFormat="1" applyFont="1" applyFill="1" applyBorder="1" applyAlignment="1" applyProtection="1">
      <alignment horizontal="left" wrapText="1"/>
      <protection hidden="1"/>
    </xf>
    <xf numFmtId="170" fontId="1" fillId="2" borderId="23" xfId="16" applyNumberFormat="1" applyFont="1" applyFill="1" applyBorder="1" applyAlignment="1" applyProtection="1">
      <alignment horizontal="left" wrapText="1"/>
      <protection hidden="1"/>
    </xf>
    <xf numFmtId="170" fontId="1" fillId="2" borderId="28" xfId="16" applyNumberFormat="1" applyFont="1" applyFill="1" applyBorder="1" applyAlignment="1" applyProtection="1">
      <alignment horizontal="left" wrapText="1"/>
      <protection hidden="1"/>
    </xf>
    <xf numFmtId="170" fontId="1" fillId="2" borderId="26" xfId="16" applyNumberFormat="1" applyFont="1" applyFill="1" applyBorder="1" applyAlignment="1" applyProtection="1">
      <alignment horizontal="left" wrapText="1"/>
      <protection hidden="1"/>
    </xf>
    <xf numFmtId="167" fontId="11" fillId="2" borderId="4" xfId="16" applyNumberFormat="1" applyFont="1" applyFill="1" applyBorder="1" applyAlignment="1" applyProtection="1">
      <alignment horizontal="center"/>
    </xf>
    <xf numFmtId="0" fontId="19" fillId="0" borderId="21" xfId="0" applyFont="1" applyBorder="1" applyAlignment="1" applyProtection="1">
      <alignment horizontal="center"/>
    </xf>
    <xf numFmtId="0" fontId="19" fillId="0" borderId="10" xfId="0" applyFont="1" applyBorder="1" applyAlignment="1" applyProtection="1">
      <alignment horizontal="center"/>
    </xf>
    <xf numFmtId="170" fontId="1" fillId="2" borderId="24" xfId="16" applyNumberFormat="1" applyFont="1" applyFill="1" applyBorder="1" applyAlignment="1" applyProtection="1">
      <alignment horizontal="left" wrapText="1"/>
      <protection hidden="1"/>
    </xf>
    <xf numFmtId="170" fontId="1" fillId="2" borderId="25" xfId="16" applyNumberFormat="1" applyFont="1" applyFill="1" applyBorder="1" applyAlignment="1" applyProtection="1">
      <alignment horizontal="left" wrapText="1"/>
      <protection hidden="1"/>
    </xf>
    <xf numFmtId="170" fontId="1" fillId="2" borderId="29" xfId="16" applyNumberFormat="1" applyFont="1" applyFill="1" applyBorder="1" applyAlignment="1" applyProtection="1">
      <alignment horizontal="left" wrapText="1"/>
      <protection hidden="1"/>
    </xf>
    <xf numFmtId="170" fontId="1" fillId="2" borderId="30" xfId="16" applyNumberFormat="1" applyFont="1" applyFill="1" applyBorder="1" applyAlignment="1" applyProtection="1">
      <alignment horizontal="left" wrapText="1"/>
      <protection hidden="1"/>
    </xf>
    <xf numFmtId="0" fontId="11" fillId="2" borderId="21" xfId="14" applyFont="1" applyFill="1" applyBorder="1" applyAlignment="1" applyProtection="1">
      <alignment horizontal="center"/>
    </xf>
    <xf numFmtId="0" fontId="11" fillId="2" borderId="10" xfId="14" applyFont="1" applyFill="1" applyBorder="1" applyAlignment="1" applyProtection="1">
      <alignment horizontal="center"/>
    </xf>
    <xf numFmtId="0" fontId="15" fillId="6" borderId="15" xfId="14" applyFont="1" applyFill="1" applyBorder="1" applyAlignment="1" applyProtection="1">
      <alignment horizontal="center" vertical="center"/>
    </xf>
    <xf numFmtId="0" fontId="15" fillId="6" borderId="16" xfId="14" applyFont="1" applyFill="1" applyBorder="1" applyAlignment="1" applyProtection="1">
      <alignment horizontal="center" vertical="center"/>
    </xf>
    <xf numFmtId="0" fontId="15" fillId="6" borderId="17" xfId="14" applyFont="1" applyFill="1" applyBorder="1" applyAlignment="1" applyProtection="1">
      <alignment horizontal="center" vertical="center"/>
    </xf>
    <xf numFmtId="0" fontId="15" fillId="6" borderId="18" xfId="14" applyFont="1" applyFill="1" applyBorder="1" applyAlignment="1" applyProtection="1">
      <alignment horizontal="center" vertical="center"/>
    </xf>
    <xf numFmtId="0" fontId="15" fillId="6" borderId="19" xfId="14" applyFont="1" applyFill="1" applyBorder="1" applyAlignment="1" applyProtection="1">
      <alignment horizontal="center" vertical="center"/>
    </xf>
    <xf numFmtId="0" fontId="15" fillId="6" borderId="20" xfId="14" applyFont="1" applyFill="1" applyBorder="1" applyAlignment="1" applyProtection="1">
      <alignment horizontal="center" vertical="center"/>
    </xf>
    <xf numFmtId="0" fontId="11" fillId="6" borderId="5" xfId="16" applyFont="1" applyFill="1" applyBorder="1" applyAlignment="1" applyProtection="1">
      <alignment horizontal="center" vertical="center" wrapText="1"/>
    </xf>
    <xf numFmtId="0" fontId="11" fillId="6" borderId="14" xfId="16" applyFont="1" applyFill="1" applyBorder="1" applyAlignment="1" applyProtection="1">
      <alignment horizontal="center" vertical="center" wrapText="1"/>
    </xf>
    <xf numFmtId="0" fontId="11" fillId="2" borderId="4" xfId="16" applyFont="1" applyFill="1" applyBorder="1" applyAlignment="1" applyProtection="1">
      <alignment horizontal="center"/>
    </xf>
    <xf numFmtId="170" fontId="1" fillId="2" borderId="13" xfId="16" applyNumberFormat="1" applyFont="1" applyFill="1" applyBorder="1" applyAlignment="1" applyProtection="1">
      <alignment horizontal="left" wrapText="1"/>
      <protection hidden="1"/>
    </xf>
    <xf numFmtId="170" fontId="1" fillId="2" borderId="6" xfId="17" applyNumberFormat="1" applyFont="1" applyFill="1" applyBorder="1" applyAlignment="1" applyProtection="1">
      <alignment horizontal="left" wrapText="1"/>
      <protection hidden="1"/>
    </xf>
    <xf numFmtId="170" fontId="1" fillId="2" borderId="13" xfId="17" applyNumberFormat="1" applyFont="1" applyFill="1" applyBorder="1" applyAlignment="1" applyProtection="1">
      <alignment horizontal="left" wrapText="1"/>
      <protection hidden="1"/>
    </xf>
    <xf numFmtId="170" fontId="1" fillId="2" borderId="12" xfId="17" applyNumberFormat="1" applyFont="1" applyFill="1" applyBorder="1" applyAlignment="1" applyProtection="1">
      <alignment horizontal="left" wrapText="1"/>
      <protection hidden="1"/>
    </xf>
    <xf numFmtId="0" fontId="11" fillId="2" borderId="21" xfId="14" applyFont="1" applyFill="1" applyBorder="1" applyAlignment="1" applyProtection="1">
      <alignment horizontal="center"/>
      <protection hidden="1"/>
    </xf>
    <xf numFmtId="0" fontId="11" fillId="2" borderId="10" xfId="14" applyFont="1" applyFill="1" applyBorder="1" applyAlignment="1" applyProtection="1">
      <alignment horizontal="center"/>
      <protection hidden="1"/>
    </xf>
    <xf numFmtId="0" fontId="6" fillId="6" borderId="15" xfId="14" applyFont="1" applyFill="1" applyBorder="1" applyAlignment="1" applyProtection="1">
      <alignment horizontal="center" vertical="center"/>
    </xf>
    <xf numFmtId="0" fontId="6" fillId="6" borderId="16" xfId="14" applyFont="1" applyFill="1" applyBorder="1" applyAlignment="1" applyProtection="1">
      <alignment horizontal="center" vertical="center"/>
    </xf>
    <xf numFmtId="0" fontId="6" fillId="6" borderId="17" xfId="14" applyFont="1" applyFill="1" applyBorder="1" applyAlignment="1" applyProtection="1">
      <alignment horizontal="center" vertical="center"/>
    </xf>
    <xf numFmtId="0" fontId="6" fillId="6" borderId="18" xfId="14" applyFont="1" applyFill="1" applyBorder="1" applyAlignment="1" applyProtection="1">
      <alignment horizontal="center" vertical="center"/>
    </xf>
    <xf numFmtId="0" fontId="6" fillId="6" borderId="19" xfId="14" applyFont="1" applyFill="1" applyBorder="1" applyAlignment="1" applyProtection="1">
      <alignment horizontal="center" vertical="center"/>
    </xf>
    <xf numFmtId="0" fontId="6" fillId="6" borderId="20" xfId="14" applyFont="1" applyFill="1" applyBorder="1" applyAlignment="1" applyProtection="1">
      <alignment horizontal="center" vertical="center"/>
    </xf>
    <xf numFmtId="0" fontId="11" fillId="6" borderId="5" xfId="17" applyFont="1" applyFill="1" applyBorder="1" applyAlignment="1" applyProtection="1">
      <alignment horizontal="center" vertical="center" wrapText="1"/>
    </xf>
    <xf numFmtId="0" fontId="11" fillId="6" borderId="14" xfId="17" applyFont="1" applyFill="1" applyBorder="1" applyAlignment="1" applyProtection="1">
      <alignment horizontal="center" vertical="center" wrapText="1"/>
    </xf>
    <xf numFmtId="0" fontId="11" fillId="6" borderId="5" xfId="18" applyFont="1" applyFill="1" applyBorder="1" applyAlignment="1" applyProtection="1">
      <alignment horizontal="center" vertical="center" wrapText="1"/>
    </xf>
    <xf numFmtId="0" fontId="11" fillId="6" borderId="14" xfId="18" applyFont="1" applyFill="1" applyBorder="1" applyAlignment="1" applyProtection="1">
      <alignment horizontal="center" vertical="center" wrapText="1"/>
    </xf>
    <xf numFmtId="0" fontId="11" fillId="2" borderId="4" xfId="14" applyFont="1" applyFill="1" applyBorder="1" applyAlignment="1" applyProtection="1">
      <alignment horizontal="center"/>
    </xf>
    <xf numFmtId="0" fontId="2" fillId="2" borderId="4" xfId="18" applyFill="1" applyBorder="1" applyAlignment="1" applyProtection="1">
      <alignment horizontal="center"/>
    </xf>
    <xf numFmtId="170" fontId="1" fillId="2" borderId="6" xfId="18" applyNumberFormat="1" applyFont="1" applyFill="1" applyBorder="1" applyAlignment="1" applyProtection="1">
      <alignment horizontal="left" wrapText="1"/>
      <protection hidden="1"/>
    </xf>
    <xf numFmtId="170" fontId="1" fillId="2" borderId="13" xfId="18" applyNumberFormat="1" applyFont="1" applyFill="1" applyBorder="1" applyAlignment="1" applyProtection="1">
      <alignment horizontal="left" wrapText="1"/>
      <protection hidden="1"/>
    </xf>
    <xf numFmtId="0" fontId="5" fillId="5" borderId="4" xfId="17" applyFont="1" applyFill="1" applyBorder="1" applyAlignment="1" applyProtection="1">
      <alignment horizontal="center" vertical="center" wrapText="1"/>
    </xf>
    <xf numFmtId="170" fontId="1" fillId="2" borderId="12" xfId="18" applyNumberFormat="1" applyFont="1" applyFill="1" applyBorder="1" applyAlignment="1" applyProtection="1">
      <alignment horizontal="left" wrapText="1"/>
      <protection hidden="1"/>
    </xf>
    <xf numFmtId="0" fontId="11" fillId="2" borderId="5" xfId="14" applyFont="1" applyFill="1" applyBorder="1" applyAlignment="1" applyProtection="1">
      <alignment horizontal="center"/>
    </xf>
    <xf numFmtId="0" fontId="2" fillId="2" borderId="5" xfId="20" applyFill="1" applyBorder="1" applyAlignment="1" applyProtection="1"/>
    <xf numFmtId="0" fontId="2" fillId="2" borderId="4" xfId="20" applyFill="1" applyBorder="1" applyAlignment="1" applyProtection="1"/>
    <xf numFmtId="0" fontId="11" fillId="6" borderId="5" xfId="20" applyFont="1" applyFill="1" applyBorder="1" applyAlignment="1" applyProtection="1">
      <alignment horizontal="center" vertical="center" wrapText="1"/>
    </xf>
    <xf numFmtId="0" fontId="11" fillId="6" borderId="14" xfId="20" applyFont="1" applyFill="1" applyBorder="1" applyAlignment="1" applyProtection="1">
      <alignment horizontal="center" vertical="center" wrapText="1"/>
    </xf>
    <xf numFmtId="170" fontId="1" fillId="2" borderId="8" xfId="21" applyNumberFormat="1" applyFont="1" applyFill="1" applyBorder="1" applyAlignment="1" applyProtection="1">
      <alignment horizontal="left" wrapText="1"/>
      <protection hidden="1"/>
    </xf>
    <xf numFmtId="0" fontId="11" fillId="6" borderId="15" xfId="14" applyFont="1" applyFill="1" applyBorder="1" applyAlignment="1" applyProtection="1">
      <alignment horizontal="center" vertical="center"/>
    </xf>
    <xf numFmtId="0" fontId="11" fillId="6" borderId="16" xfId="14" applyFont="1" applyFill="1" applyBorder="1" applyAlignment="1" applyProtection="1">
      <alignment horizontal="center" vertical="center"/>
    </xf>
    <xf numFmtId="0" fontId="11" fillId="6" borderId="17" xfId="14" applyFont="1" applyFill="1" applyBorder="1" applyAlignment="1" applyProtection="1">
      <alignment horizontal="center" vertical="center"/>
    </xf>
    <xf numFmtId="0" fontId="11" fillId="6" borderId="18" xfId="14" applyFont="1" applyFill="1" applyBorder="1" applyAlignment="1" applyProtection="1">
      <alignment horizontal="center" vertical="center"/>
    </xf>
    <xf numFmtId="0" fontId="11" fillId="6" borderId="19" xfId="14" applyFont="1" applyFill="1" applyBorder="1" applyAlignment="1" applyProtection="1">
      <alignment horizontal="center" vertical="center"/>
    </xf>
    <xf numFmtId="0" fontId="11" fillId="6" borderId="20" xfId="14" applyFont="1" applyFill="1" applyBorder="1" applyAlignment="1" applyProtection="1">
      <alignment horizontal="center" vertical="center"/>
    </xf>
    <xf numFmtId="0" fontId="11" fillId="6" borderId="5" xfId="21" applyFont="1" applyFill="1" applyBorder="1" applyAlignment="1" applyProtection="1">
      <alignment horizontal="center" vertical="center" wrapText="1"/>
    </xf>
    <xf numFmtId="0" fontId="11" fillId="6" borderId="14" xfId="21" applyFont="1" applyFill="1" applyBorder="1" applyAlignment="1" applyProtection="1">
      <alignment horizontal="center" vertical="center" wrapText="1"/>
    </xf>
    <xf numFmtId="170" fontId="1" fillId="2" borderId="6" xfId="21" applyNumberFormat="1" applyFont="1" applyFill="1" applyBorder="1" applyAlignment="1" applyProtection="1">
      <alignment horizontal="left" wrapText="1"/>
      <protection hidden="1"/>
    </xf>
    <xf numFmtId="167" fontId="8" fillId="8" borderId="0" xfId="16" applyNumberFormat="1" applyFont="1" applyFill="1" applyBorder="1" applyAlignment="1" applyProtection="1">
      <alignment horizontal="left" wrapText="1"/>
    </xf>
    <xf numFmtId="170" fontId="1" fillId="2" borderId="33" xfId="21" applyNumberFormat="1" applyFont="1" applyFill="1" applyBorder="1" applyAlignment="1" applyProtection="1">
      <alignment horizontal="left" wrapText="1"/>
      <protection hidden="1"/>
    </xf>
    <xf numFmtId="170" fontId="1" fillId="2" borderId="12" xfId="21" applyNumberFormat="1" applyFont="1" applyFill="1" applyBorder="1" applyAlignment="1" applyProtection="1">
      <alignment horizontal="left" wrapText="1"/>
      <protection hidden="1"/>
    </xf>
    <xf numFmtId="0" fontId="11" fillId="0" borderId="21" xfId="14" applyFont="1" applyFill="1" applyBorder="1" applyAlignment="1" applyProtection="1">
      <alignment horizontal="center" vertical="center" wrapText="1"/>
    </xf>
    <xf numFmtId="0" fontId="11" fillId="0" borderId="10" xfId="14" applyFont="1" applyFill="1" applyBorder="1" applyAlignment="1" applyProtection="1">
      <alignment horizontal="center" vertical="center" wrapText="1"/>
    </xf>
    <xf numFmtId="0" fontId="6" fillId="6" borderId="21" xfId="14" applyFont="1" applyFill="1" applyBorder="1" applyAlignment="1" applyProtection="1">
      <alignment horizontal="center" vertical="center"/>
    </xf>
    <xf numFmtId="0" fontId="6" fillId="6" borderId="10" xfId="14" applyFont="1" applyFill="1" applyBorder="1" applyAlignment="1" applyProtection="1">
      <alignment horizontal="center" vertical="center"/>
    </xf>
    <xf numFmtId="0" fontId="6" fillId="6" borderId="11" xfId="14" applyFont="1" applyFill="1" applyBorder="1" applyAlignment="1" applyProtection="1">
      <alignment horizontal="center" vertical="center"/>
    </xf>
    <xf numFmtId="170" fontId="1" fillId="2" borderId="7" xfId="18" applyNumberFormat="1" applyFont="1" applyFill="1" applyBorder="1" applyAlignment="1" applyProtection="1">
      <alignment horizontal="left" wrapText="1"/>
      <protection hidden="1"/>
    </xf>
    <xf numFmtId="170" fontId="25" fillId="2" borderId="44" xfId="18" applyNumberFormat="1" applyFont="1" applyFill="1" applyBorder="1" applyAlignment="1" applyProtection="1">
      <alignment horizontal="left" wrapText="1"/>
      <protection hidden="1"/>
    </xf>
    <xf numFmtId="0" fontId="23" fillId="2" borderId="35" xfId="14" applyFont="1" applyFill="1" applyBorder="1" applyAlignment="1" applyProtection="1">
      <alignment horizontal="center"/>
      <protection locked="0" hidden="1"/>
    </xf>
    <xf numFmtId="170" fontId="1" fillId="2" borderId="50" xfId="18" applyNumberFormat="1" applyFont="1" applyFill="1" applyBorder="1" applyAlignment="1" applyProtection="1">
      <alignment horizontal="left" wrapText="1"/>
      <protection hidden="1"/>
    </xf>
    <xf numFmtId="170" fontId="1" fillId="2" borderId="8" xfId="18" applyNumberFormat="1" applyFont="1" applyFill="1" applyBorder="1" applyAlignment="1" applyProtection="1">
      <alignment horizontal="left" wrapText="1"/>
      <protection hidden="1"/>
    </xf>
    <xf numFmtId="0" fontId="11" fillId="4" borderId="36" xfId="14" applyFont="1" applyFill="1" applyBorder="1" applyAlignment="1" applyProtection="1">
      <alignment horizontal="center" vertical="center" wrapText="1"/>
    </xf>
  </cellXfs>
  <cellStyles count="27">
    <cellStyle name="Comma" xfId="1" builtinId="3"/>
    <cellStyle name="Currency" xfId="3" builtinId="4"/>
    <cellStyle name="Currency [0]" xfId="25" builtinId="7"/>
    <cellStyle name="Currency 10" xfId="26" xr:uid="{8D5C75C7-2B2B-4DA9-B2CA-1E3B76C063C8}"/>
    <cellStyle name="Currency 2" xfId="23" xr:uid="{00000000-0005-0000-0000-000000000000}"/>
    <cellStyle name="Millares 2" xfId="2" xr:uid="{00000000-0005-0000-0000-000002000000}"/>
    <cellStyle name="Moneda 10" xfId="4" xr:uid="{00000000-0005-0000-0000-000004000000}"/>
    <cellStyle name="Moneda 11" xfId="5" xr:uid="{00000000-0005-0000-0000-000005000000}"/>
    <cellStyle name="Moneda 13" xfId="6" xr:uid="{00000000-0005-0000-0000-000006000000}"/>
    <cellStyle name="Moneda 14" xfId="7" xr:uid="{00000000-0005-0000-0000-000007000000}"/>
    <cellStyle name="Moneda 15" xfId="8" xr:uid="{00000000-0005-0000-0000-000008000000}"/>
    <cellStyle name="Moneda 5" xfId="9" xr:uid="{00000000-0005-0000-0000-000009000000}"/>
    <cellStyle name="Moneda 7" xfId="10" xr:uid="{00000000-0005-0000-0000-00000A000000}"/>
    <cellStyle name="Moneda 8" xfId="11" xr:uid="{00000000-0005-0000-0000-00000B000000}"/>
    <cellStyle name="Moneda 9" xfId="12" xr:uid="{00000000-0005-0000-0000-00000C000000}"/>
    <cellStyle name="Moneda_1-CobresDesnudos" xfId="13" xr:uid="{00000000-0005-0000-0000-00000D000000}"/>
    <cellStyle name="Normal" xfId="0" builtinId="0"/>
    <cellStyle name="Normal 2" xfId="14" xr:uid="{00000000-0005-0000-0000-000010000000}"/>
    <cellStyle name="Normal 3" xfId="24" xr:uid="{00000000-0005-0000-0000-000011000000}"/>
    <cellStyle name="Normal_1-CobresDesnudos" xfId="15" xr:uid="{00000000-0005-0000-0000-000012000000}"/>
    <cellStyle name="Normal_2-CobresAislados" xfId="16" xr:uid="{00000000-0005-0000-0000-000013000000}"/>
    <cellStyle name="Normal_4-CondCUFlex" xfId="17" xr:uid="{00000000-0005-0000-0000-000015000000}"/>
    <cellStyle name="Normal_6-AluminioDesnudo" xfId="18" xr:uid="{00000000-0005-0000-0000-000016000000}"/>
    <cellStyle name="Normal_7-AluminioAislado" xfId="19" xr:uid="{00000000-0005-0000-0000-000017000000}"/>
    <cellStyle name="Normal_8-MultiplesAlumnio" xfId="20" xr:uid="{00000000-0005-0000-0000-000018000000}"/>
    <cellStyle name="Normal_9-AlamMagneto" xfId="21" xr:uid="{00000000-0005-0000-0000-000019000000}"/>
    <cellStyle name="Percent" xfId="22" builtinId="5"/>
  </cellStyles>
  <dxfs count="0"/>
  <tableStyles count="1" defaultTableStyle="TableStyleMedium9" defaultPivotStyle="PivotStyleLight16">
    <tableStyle name="Invisible" pivot="0" table="0" count="0" xr9:uid="{7F9CCF59-885D-4192-BEE9-635FD4BDD55A}"/>
  </tableStyles>
  <colors>
    <mruColors>
      <color rgb="FF2D5377"/>
      <color rgb="FFEC008C"/>
      <color rgb="FFCC3300"/>
      <color rgb="FFF2F2F2"/>
      <color rgb="FF009E49"/>
      <color rgb="FFB82C00"/>
      <color rgb="FFBC2D00"/>
      <color rgb="FFB42B00"/>
      <color rgb="FFC02E00"/>
      <color rgb="FFC42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ConductoresDeAlDesnudo!A1"/><Relationship Id="rId13" Type="http://schemas.openxmlformats.org/officeDocument/2006/relationships/hyperlink" Target="#CablesSolares!A1"/><Relationship Id="rId18" Type="http://schemas.openxmlformats.org/officeDocument/2006/relationships/image" Target="../media/image4.png"/><Relationship Id="rId3" Type="http://schemas.openxmlformats.org/officeDocument/2006/relationships/hyperlink" Target="#ConductoresDeCuDesnudo!A1"/><Relationship Id="rId7" Type="http://schemas.openxmlformats.org/officeDocument/2006/relationships/hyperlink" Target="#ConductoresDeMTAislados!A1"/><Relationship Id="rId12" Type="http://schemas.openxmlformats.org/officeDocument/2006/relationships/hyperlink" Target="#CablesTelecom!A1"/><Relationship Id="rId17" Type="http://schemas.openxmlformats.org/officeDocument/2006/relationships/image" Target="../media/image3.png"/><Relationship Id="rId2" Type="http://schemas.openxmlformats.org/officeDocument/2006/relationships/hyperlink" Target="#'alumninio ddo'!C10"/><Relationship Id="rId16" Type="http://schemas.openxmlformats.org/officeDocument/2006/relationships/image" Target="../media/image2.png"/><Relationship Id="rId1" Type="http://schemas.openxmlformats.org/officeDocument/2006/relationships/hyperlink" Target="#'cobre ddo'!C10"/><Relationship Id="rId6" Type="http://schemas.openxmlformats.org/officeDocument/2006/relationships/hyperlink" Target="#ConductoresDeAlMultiplex!A1"/><Relationship Id="rId11" Type="http://schemas.openxmlformats.org/officeDocument/2006/relationships/image" Target="../media/image1.png"/><Relationship Id="rId5" Type="http://schemas.openxmlformats.org/officeDocument/2006/relationships/hyperlink" Target="#ConductoresDeCuFlexible!A1"/><Relationship Id="rId15" Type="http://schemas.openxmlformats.org/officeDocument/2006/relationships/hyperlink" Target="https://co.prysmiangroup.com/es/toolsdownloads" TargetMode="External"/><Relationship Id="rId10" Type="http://schemas.openxmlformats.org/officeDocument/2006/relationships/hyperlink" Target="#ConductoresDeAlCubiertos!A1"/><Relationship Id="rId19" Type="http://schemas.openxmlformats.org/officeDocument/2006/relationships/image" Target="../media/image5.png"/><Relationship Id="rId4" Type="http://schemas.openxmlformats.org/officeDocument/2006/relationships/hyperlink" Target="#ConductoresAisladoBT!A1"/><Relationship Id="rId9" Type="http://schemas.openxmlformats.org/officeDocument/2006/relationships/hyperlink" Target="#'condiciones comerciales'!A1"/><Relationship Id="rId14" Type="http://schemas.openxmlformats.org/officeDocument/2006/relationships/hyperlink" Target="#Cinta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4.png"/><Relationship Id="rId1" Type="http://schemas.openxmlformats.org/officeDocument/2006/relationships/hyperlink" Target="#GENERAL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7.png"/><Relationship Id="rId1" Type="http://schemas.openxmlformats.org/officeDocument/2006/relationships/hyperlink" Target="#GENERAL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hyperlink" Target="#'LISTA DE PRECIOS No. 42'!A1"/><Relationship Id="rId7" Type="http://schemas.openxmlformats.org/officeDocument/2006/relationships/image" Target="../media/image25.pn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hyperlink" Target="#GENERAL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hyperlink" Target="#GENERAL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hyperlink" Target="#GENERAL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hyperlink" Target="#GENERAL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2.png"/><Relationship Id="rId1" Type="http://schemas.openxmlformats.org/officeDocument/2006/relationships/hyperlink" Target="#GENERAL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hyperlink" Target="#GENERAL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5.png"/><Relationship Id="rId1" Type="http://schemas.openxmlformats.org/officeDocument/2006/relationships/hyperlink" Target="#GENERAL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GENERAL!A1"/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hyperlink" Target="#GENERA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79662</xdr:colOff>
      <xdr:row>12</xdr:row>
      <xdr:rowOff>47625</xdr:rowOff>
    </xdr:from>
    <xdr:to>
      <xdr:col>5</xdr:col>
      <xdr:colOff>232062</xdr:colOff>
      <xdr:row>14</xdr:row>
      <xdr:rowOff>95250</xdr:rowOff>
    </xdr:to>
    <xdr:sp macro="" textlink="">
      <xdr:nvSpPr>
        <xdr:cNvPr id="21804" name="Rectangle 2">
          <a:hlinkClick xmlns:r="http://schemas.openxmlformats.org/officeDocument/2006/relationships" r:id="rId1" tooltip="Conductores de cobre desnudo "/>
          <a:extLst>
            <a:ext uri="{FF2B5EF4-FFF2-40B4-BE49-F238E27FC236}">
              <a16:creationId xmlns:a16="http://schemas.microsoft.com/office/drawing/2014/main" id="{00000000-0008-0000-0000-00002C550000}"/>
            </a:ext>
          </a:extLst>
        </xdr:cNvPr>
        <xdr:cNvSpPr>
          <a:spLocks noChangeArrowheads="1"/>
        </xdr:cNvSpPr>
      </xdr:nvSpPr>
      <xdr:spPr bwMode="auto">
        <a:xfrm>
          <a:off x="1603662" y="2021898"/>
          <a:ext cx="2438400" cy="376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351559</xdr:colOff>
      <xdr:row>12</xdr:row>
      <xdr:rowOff>47625</xdr:rowOff>
    </xdr:from>
    <xdr:to>
      <xdr:col>8</xdr:col>
      <xdr:colOff>441614</xdr:colOff>
      <xdr:row>14</xdr:row>
      <xdr:rowOff>123825</xdr:rowOff>
    </xdr:to>
    <xdr:sp macro="" textlink="">
      <xdr:nvSpPr>
        <xdr:cNvPr id="21805" name="Rectangle 14">
          <a:hlinkClick xmlns:r="http://schemas.openxmlformats.org/officeDocument/2006/relationships" r:id="rId2" tooltip="Conductores de aluminio desnudo "/>
          <a:extLst>
            <a:ext uri="{FF2B5EF4-FFF2-40B4-BE49-F238E27FC236}">
              <a16:creationId xmlns:a16="http://schemas.microsoft.com/office/drawing/2014/main" id="{00000000-0008-0000-0000-00002D550000}"/>
            </a:ext>
          </a:extLst>
        </xdr:cNvPr>
        <xdr:cNvSpPr>
          <a:spLocks noChangeArrowheads="1"/>
        </xdr:cNvSpPr>
      </xdr:nvSpPr>
      <xdr:spPr bwMode="auto">
        <a:xfrm>
          <a:off x="4161559" y="2021898"/>
          <a:ext cx="2376055" cy="405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333254</xdr:colOff>
      <xdr:row>0</xdr:row>
      <xdr:rowOff>0</xdr:rowOff>
    </xdr:from>
    <xdr:to>
      <xdr:col>12</xdr:col>
      <xdr:colOff>726160</xdr:colOff>
      <xdr:row>35</xdr:row>
      <xdr:rowOff>555</xdr:rowOff>
    </xdr:to>
    <xdr:sp macro="" textlink="">
      <xdr:nvSpPr>
        <xdr:cNvPr id="19" name="4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134331" y="0"/>
          <a:ext cx="9204752" cy="5471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1</xdr:col>
      <xdr:colOff>324013</xdr:colOff>
      <xdr:row>33</xdr:row>
      <xdr:rowOff>71175</xdr:rowOff>
    </xdr:from>
    <xdr:to>
      <xdr:col>12</xdr:col>
      <xdr:colOff>742462</xdr:colOff>
      <xdr:row>38</xdr:row>
      <xdr:rowOff>71176</xdr:rowOff>
    </xdr:to>
    <xdr:sp macro="" textlink="">
      <xdr:nvSpPr>
        <xdr:cNvPr id="21" name="8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125090" y="5229329"/>
          <a:ext cx="9230295" cy="781539"/>
        </a:xfrm>
        <a:prstGeom prst="rect">
          <a:avLst/>
        </a:prstGeom>
        <a:solidFill>
          <a:srgbClr val="F2F2F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2</xdr:col>
      <xdr:colOff>78365</xdr:colOff>
      <xdr:row>1</xdr:row>
      <xdr:rowOff>99500</xdr:rowOff>
    </xdr:from>
    <xdr:to>
      <xdr:col>4</xdr:col>
      <xdr:colOff>768916</xdr:colOff>
      <xdr:row>3</xdr:row>
      <xdr:rowOff>124682</xdr:rowOff>
    </xdr:to>
    <xdr:sp macro="" textlink="">
      <xdr:nvSpPr>
        <xdr:cNvPr id="26" name="11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680519" y="255808"/>
          <a:ext cx="2292705" cy="337797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cobre desnudo</a:t>
          </a:r>
        </a:p>
      </xdr:txBody>
    </xdr:sp>
    <xdr:clientData/>
  </xdr:twoCellAnchor>
  <xdr:twoCellAnchor>
    <xdr:from>
      <xdr:col>2</xdr:col>
      <xdr:colOff>74630</xdr:colOff>
      <xdr:row>5</xdr:row>
      <xdr:rowOff>11858</xdr:rowOff>
    </xdr:from>
    <xdr:to>
      <xdr:col>5</xdr:col>
      <xdr:colOff>7399</xdr:colOff>
      <xdr:row>7</xdr:row>
      <xdr:rowOff>37040</xdr:rowOff>
    </xdr:to>
    <xdr:sp macro="" textlink="">
      <xdr:nvSpPr>
        <xdr:cNvPr id="27" name="12 Rectángulo redondea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676784" y="793396"/>
          <a:ext cx="2336000" cy="337798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aislados</a:t>
          </a:r>
          <a:r>
            <a:rPr lang="es-ES" sz="11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 para baja tensión</a:t>
          </a:r>
          <a:endParaRPr lang="es-ES" sz="1100" b="1">
            <a:solidFill>
              <a:srgbClr val="2D5377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65292</xdr:colOff>
      <xdr:row>8</xdr:row>
      <xdr:rowOff>82097</xdr:rowOff>
    </xdr:from>
    <xdr:to>
      <xdr:col>4</xdr:col>
      <xdr:colOff>799138</xdr:colOff>
      <xdr:row>10</xdr:row>
      <xdr:rowOff>113052</xdr:rowOff>
    </xdr:to>
    <xdr:sp macro="" textlink="">
      <xdr:nvSpPr>
        <xdr:cNvPr id="28" name="13 Rectángulo redondea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667446" y="1332559"/>
          <a:ext cx="2336000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cobre flexible</a:t>
          </a:r>
        </a:p>
      </xdr:txBody>
    </xdr:sp>
    <xdr:clientData/>
  </xdr:twoCellAnchor>
  <xdr:twoCellAnchor>
    <xdr:from>
      <xdr:col>5</xdr:col>
      <xdr:colOff>457863</xdr:colOff>
      <xdr:row>4</xdr:row>
      <xdr:rowOff>147463</xdr:rowOff>
    </xdr:from>
    <xdr:to>
      <xdr:col>8</xdr:col>
      <xdr:colOff>390634</xdr:colOff>
      <xdr:row>7</xdr:row>
      <xdr:rowOff>19668</xdr:rowOff>
    </xdr:to>
    <xdr:sp macro="" textlink="">
      <xdr:nvSpPr>
        <xdr:cNvPr id="32" name="17 Rectángulo redondea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4463248" y="772694"/>
          <a:ext cx="2336001" cy="341128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aluminio múltiplex</a:t>
          </a:r>
        </a:p>
      </xdr:txBody>
    </xdr:sp>
    <xdr:clientData/>
  </xdr:twoCellAnchor>
  <xdr:twoCellAnchor>
    <xdr:from>
      <xdr:col>2</xdr:col>
      <xdr:colOff>65800</xdr:colOff>
      <xdr:row>12</xdr:row>
      <xdr:rowOff>19191</xdr:rowOff>
    </xdr:from>
    <xdr:to>
      <xdr:col>5</xdr:col>
      <xdr:colOff>22021</xdr:colOff>
      <xdr:row>14</xdr:row>
      <xdr:rowOff>43796</xdr:rowOff>
    </xdr:to>
    <xdr:sp macro="" textlink="">
      <xdr:nvSpPr>
        <xdr:cNvPr id="33" name="19 Rectángulo redondea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1667954" y="1894883"/>
          <a:ext cx="2359452" cy="337221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</a:t>
          </a:r>
          <a:r>
            <a:rPr lang="es-ES" sz="11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 de </a:t>
          </a:r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media tensión aislados</a:t>
          </a:r>
        </a:p>
      </xdr:txBody>
    </xdr:sp>
    <xdr:clientData/>
  </xdr:twoCellAnchor>
  <xdr:twoCellAnchor>
    <xdr:from>
      <xdr:col>5</xdr:col>
      <xdr:colOff>457861</xdr:colOff>
      <xdr:row>1</xdr:row>
      <xdr:rowOff>93897</xdr:rowOff>
    </xdr:from>
    <xdr:to>
      <xdr:col>8</xdr:col>
      <xdr:colOff>386788</xdr:colOff>
      <xdr:row>3</xdr:row>
      <xdr:rowOff>124852</xdr:rowOff>
    </xdr:to>
    <xdr:sp macro="" textlink="">
      <xdr:nvSpPr>
        <xdr:cNvPr id="30" name="15 Rectángulo redondea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4463246" y="250205"/>
          <a:ext cx="2332157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aluminio desnudo</a:t>
          </a:r>
        </a:p>
      </xdr:txBody>
    </xdr:sp>
    <xdr:clientData/>
  </xdr:twoCellAnchor>
  <xdr:twoCellAnchor>
    <xdr:from>
      <xdr:col>1</xdr:col>
      <xdr:colOff>711218</xdr:colOff>
      <xdr:row>34</xdr:row>
      <xdr:rowOff>8130</xdr:rowOff>
    </xdr:from>
    <xdr:to>
      <xdr:col>4</xdr:col>
      <xdr:colOff>449286</xdr:colOff>
      <xdr:row>36</xdr:row>
      <xdr:rowOff>49924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1512295" y="5322592"/>
          <a:ext cx="2141299" cy="3544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200" b="1">
              <a:solidFill>
                <a:schemeClr val="bg1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Fecha de publicación:</a:t>
          </a:r>
          <a:endParaRPr lang="es-ES" sz="1400" b="1">
            <a:solidFill>
              <a:schemeClr val="bg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414734</xdr:colOff>
      <xdr:row>30</xdr:row>
      <xdr:rowOff>94689</xdr:rowOff>
    </xdr:from>
    <xdr:to>
      <xdr:col>8</xdr:col>
      <xdr:colOff>481409</xdr:colOff>
      <xdr:row>32</xdr:row>
      <xdr:rowOff>18490</xdr:rowOff>
    </xdr:to>
    <xdr:sp macro="" textlink="">
      <xdr:nvSpPr>
        <xdr:cNvPr id="14237" name="Rectangle 19">
          <a:hlinkClick xmlns:r="http://schemas.openxmlformats.org/officeDocument/2006/relationships" r:id="rId9" tooltip="Condiciones Comerciales"/>
          <a:extLst>
            <a:ext uri="{FF2B5EF4-FFF2-40B4-BE49-F238E27FC236}">
              <a16:creationId xmlns:a16="http://schemas.microsoft.com/office/drawing/2014/main" id="{00000000-0008-0000-0000-00009D370000}"/>
            </a:ext>
          </a:extLst>
        </xdr:cNvPr>
        <xdr:cNvSpPr>
          <a:spLocks noChangeArrowheads="1"/>
        </xdr:cNvSpPr>
      </xdr:nvSpPr>
      <xdr:spPr bwMode="auto">
        <a:xfrm>
          <a:off x="4420119" y="4783920"/>
          <a:ext cx="2469905" cy="236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r>
            <a:rPr lang="es-ES" sz="1200" b="1" u="sng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Ver condiciones comerciales</a:t>
          </a:r>
        </a:p>
      </xdr:txBody>
    </xdr:sp>
    <xdr:clientData/>
  </xdr:twoCellAnchor>
  <xdr:twoCellAnchor>
    <xdr:from>
      <xdr:col>1</xdr:col>
      <xdr:colOff>657245</xdr:colOff>
      <xdr:row>23</xdr:row>
      <xdr:rowOff>77456</xdr:rowOff>
    </xdr:from>
    <xdr:to>
      <xdr:col>4</xdr:col>
      <xdr:colOff>672354</xdr:colOff>
      <xdr:row>33</xdr:row>
      <xdr:rowOff>143049</xdr:rowOff>
    </xdr:to>
    <xdr:sp macro="" textlink="">
      <xdr:nvSpPr>
        <xdr:cNvPr id="43" name="42 CuadroText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1460333" y="3728706"/>
          <a:ext cx="2424374" cy="1653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700" b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87</a:t>
          </a:r>
          <a:r>
            <a:rPr lang="en-US" sz="12500" b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>
    <xdr:from>
      <xdr:col>1</xdr:col>
      <xdr:colOff>679405</xdr:colOff>
      <xdr:row>35</xdr:row>
      <xdr:rowOff>55877</xdr:rowOff>
    </xdr:from>
    <xdr:to>
      <xdr:col>4</xdr:col>
      <xdr:colOff>793749</xdr:colOff>
      <xdr:row>37</xdr:row>
      <xdr:rowOff>28014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482493" y="5612127"/>
          <a:ext cx="2523609" cy="289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6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Mayo 20 del 2024</a:t>
          </a:r>
          <a:endParaRPr lang="es-ES" sz="1800" b="1">
            <a:solidFill>
              <a:srgbClr val="2D5377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467199</xdr:colOff>
      <xdr:row>8</xdr:row>
      <xdr:rowOff>67888</xdr:rowOff>
    </xdr:from>
    <xdr:to>
      <xdr:col>8</xdr:col>
      <xdr:colOff>396126</xdr:colOff>
      <xdr:row>10</xdr:row>
      <xdr:rowOff>98843</xdr:rowOff>
    </xdr:to>
    <xdr:sp macro="" textlink="">
      <xdr:nvSpPr>
        <xdr:cNvPr id="36" name="15 Rectángulo redondead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4472584" y="1318350"/>
          <a:ext cx="2332157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 de aluminio cubiertos</a:t>
          </a:r>
        </a:p>
      </xdr:txBody>
    </xdr:sp>
    <xdr:clientData/>
  </xdr:twoCellAnchor>
  <xdr:twoCellAnchor editAs="oneCell">
    <xdr:from>
      <xdr:col>11</xdr:col>
      <xdr:colOff>196103</xdr:colOff>
      <xdr:row>34</xdr:row>
      <xdr:rowOff>141512</xdr:rowOff>
    </xdr:from>
    <xdr:to>
      <xdr:col>12</xdr:col>
      <xdr:colOff>514377</xdr:colOff>
      <xdr:row>37</xdr:row>
      <xdr:rowOff>104748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0074" y="5539012"/>
          <a:ext cx="1121362" cy="439486"/>
        </a:xfrm>
        <a:prstGeom prst="rect">
          <a:avLst/>
        </a:prstGeom>
      </xdr:spPr>
    </xdr:pic>
    <xdr:clientData/>
  </xdr:twoCellAnchor>
  <xdr:twoCellAnchor>
    <xdr:from>
      <xdr:col>1</xdr:col>
      <xdr:colOff>506421</xdr:colOff>
      <xdr:row>24</xdr:row>
      <xdr:rowOff>12287</xdr:rowOff>
    </xdr:from>
    <xdr:to>
      <xdr:col>4</xdr:col>
      <xdr:colOff>397634</xdr:colOff>
      <xdr:row>26</xdr:row>
      <xdr:rowOff>38435</xdr:rowOff>
    </xdr:to>
    <xdr:sp macro="" textlink="">
      <xdr:nvSpPr>
        <xdr:cNvPr id="39" name="38 CuadroText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1307498" y="3763672"/>
          <a:ext cx="2294444" cy="338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6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precios*</a:t>
          </a:r>
        </a:p>
      </xdr:txBody>
    </xdr:sp>
    <xdr:clientData/>
  </xdr:twoCellAnchor>
  <xdr:twoCellAnchor>
    <xdr:from>
      <xdr:col>5</xdr:col>
      <xdr:colOff>502684</xdr:colOff>
      <xdr:row>15</xdr:row>
      <xdr:rowOff>123917</xdr:rowOff>
    </xdr:from>
    <xdr:to>
      <xdr:col>8</xdr:col>
      <xdr:colOff>404719</xdr:colOff>
      <xdr:row>18</xdr:row>
      <xdr:rowOff>18676</xdr:rowOff>
    </xdr:to>
    <xdr:sp macro="" textlink="">
      <xdr:nvSpPr>
        <xdr:cNvPr id="20" name="19 Rectángulo redondea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690DFEF-091D-4F1E-A80B-457DE8BA5DCA}"/>
            </a:ext>
          </a:extLst>
        </xdr:cNvPr>
        <xdr:cNvSpPr/>
      </xdr:nvSpPr>
      <xdr:spPr>
        <a:xfrm>
          <a:off x="4508069" y="2468532"/>
          <a:ext cx="2305265" cy="363682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Conductores</a:t>
          </a:r>
          <a:r>
            <a:rPr lang="es-ES" sz="1100" b="1" baseline="0">
              <a:solidFill>
                <a:srgbClr val="2D5377"/>
              </a:solidFill>
              <a:latin typeface="Arial" pitchFamily="34" charset="0"/>
              <a:cs typeface="Arial" pitchFamily="34" charset="0"/>
            </a:rPr>
            <a:t> de Telecomunicaciones</a:t>
          </a:r>
          <a:endParaRPr lang="es-ES" sz="1100" b="1">
            <a:solidFill>
              <a:srgbClr val="2D5377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502684</xdr:colOff>
      <xdr:row>11</xdr:row>
      <xdr:rowOff>138126</xdr:rowOff>
    </xdr:from>
    <xdr:to>
      <xdr:col>8</xdr:col>
      <xdr:colOff>404719</xdr:colOff>
      <xdr:row>14</xdr:row>
      <xdr:rowOff>37352</xdr:rowOff>
    </xdr:to>
    <xdr:sp macro="" textlink="">
      <xdr:nvSpPr>
        <xdr:cNvPr id="23" name="19 Rectángulo redondead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C5BC89C-AF97-497B-8853-817E48474DB6}"/>
            </a:ext>
          </a:extLst>
        </xdr:cNvPr>
        <xdr:cNvSpPr/>
      </xdr:nvSpPr>
      <xdr:spPr>
        <a:xfrm>
          <a:off x="4508069" y="1857511"/>
          <a:ext cx="2305265" cy="368149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Cables Solares</a:t>
          </a:r>
        </a:p>
      </xdr:txBody>
    </xdr:sp>
    <xdr:clientData/>
  </xdr:twoCellAnchor>
  <xdr:twoCellAnchor>
    <xdr:from>
      <xdr:col>2</xdr:col>
      <xdr:colOff>67009</xdr:colOff>
      <xdr:row>15</xdr:row>
      <xdr:rowOff>113127</xdr:rowOff>
    </xdr:from>
    <xdr:to>
      <xdr:col>4</xdr:col>
      <xdr:colOff>800855</xdr:colOff>
      <xdr:row>18</xdr:row>
      <xdr:rowOff>28015</xdr:rowOff>
    </xdr:to>
    <xdr:sp macro="" textlink="">
      <xdr:nvSpPr>
        <xdr:cNvPr id="22" name="13 Rectángulo redondeado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FCFB119-BBBC-4044-B733-81667DAF1CAB}"/>
            </a:ext>
          </a:extLst>
        </xdr:cNvPr>
        <xdr:cNvSpPr/>
      </xdr:nvSpPr>
      <xdr:spPr>
        <a:xfrm>
          <a:off x="1669163" y="2457742"/>
          <a:ext cx="2336000" cy="383811"/>
        </a:xfrm>
        <a:prstGeom prst="roundRect">
          <a:avLst/>
        </a:prstGeom>
        <a:solidFill>
          <a:srgbClr val="EC008C"/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Accesorios</a:t>
          </a:r>
        </a:p>
      </xdr:txBody>
    </xdr:sp>
    <xdr:clientData/>
  </xdr:twoCellAnchor>
  <xdr:twoCellAnchor>
    <xdr:from>
      <xdr:col>2</xdr:col>
      <xdr:colOff>23863</xdr:colOff>
      <xdr:row>19</xdr:row>
      <xdr:rowOff>46692</xdr:rowOff>
    </xdr:from>
    <xdr:to>
      <xdr:col>6</xdr:col>
      <xdr:colOff>460747</xdr:colOff>
      <xdr:row>20</xdr:row>
      <xdr:rowOff>130736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722E643-FFDA-4E9B-9DE2-0F75F014E03E}"/>
            </a:ext>
          </a:extLst>
        </xdr:cNvPr>
        <xdr:cNvSpPr txBox="1"/>
      </xdr:nvSpPr>
      <xdr:spPr>
        <a:xfrm>
          <a:off x="1626017" y="3016538"/>
          <a:ext cx="3641192" cy="240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200" b="1">
              <a:solidFill>
                <a:srgbClr val="2D5377"/>
              </a:solidFill>
              <a:latin typeface="Arial" panose="020B0604020202020204" pitchFamily="34" charset="0"/>
              <a:cs typeface="Arial" panose="020B0604020202020204" pitchFamily="34" charset="0"/>
            </a:rPr>
            <a:t>*Los precio</a:t>
          </a:r>
          <a:r>
            <a:rPr lang="es-CO" sz="1200" b="1" baseline="0">
              <a:solidFill>
                <a:srgbClr val="2D5377"/>
              </a:solidFill>
              <a:latin typeface="Arial" panose="020B0604020202020204" pitchFamily="34" charset="0"/>
              <a:cs typeface="Arial" panose="020B0604020202020204" pitchFamily="34" charset="0"/>
            </a:rPr>
            <a:t>s de los cables son en metros (m)</a:t>
          </a:r>
          <a:endParaRPr lang="es-CO" sz="1200" b="1">
            <a:solidFill>
              <a:srgbClr val="2D5377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526738</xdr:colOff>
      <xdr:row>22</xdr:row>
      <xdr:rowOff>105834</xdr:rowOff>
    </xdr:from>
    <xdr:to>
      <xdr:col>8</xdr:col>
      <xdr:colOff>399738</xdr:colOff>
      <xdr:row>28</xdr:row>
      <xdr:rowOff>74083</xdr:rowOff>
    </xdr:to>
    <xdr:sp macro="" textlink="">
      <xdr:nvSpPr>
        <xdr:cNvPr id="10" name="Rectangle: Rounded Corners 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DCDB197-65AF-46C6-B02D-B16B517094FC}"/>
            </a:ext>
          </a:extLst>
        </xdr:cNvPr>
        <xdr:cNvSpPr/>
      </xdr:nvSpPr>
      <xdr:spPr>
        <a:xfrm>
          <a:off x="4532123" y="3544603"/>
          <a:ext cx="2276230" cy="906095"/>
        </a:xfrm>
        <a:prstGeom prst="roundRect">
          <a:avLst/>
        </a:prstGeom>
        <a:solidFill>
          <a:srgbClr val="2D537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Descargue aquí:  </a:t>
          </a:r>
          <a:r>
            <a:rPr lang="es-CO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   </a:t>
          </a:r>
          <a:r>
            <a:rPr lang="es-CO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- Catálogo</a:t>
          </a:r>
          <a:r>
            <a:rPr lang="es-CO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productos                                   - Fichas Técnicas                                            - Certificaciones de prodcuto</a:t>
          </a:r>
          <a:endParaRPr lang="es-CO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207492</xdr:colOff>
      <xdr:row>35</xdr:row>
      <xdr:rowOff>18516</xdr:rowOff>
    </xdr:from>
    <xdr:to>
      <xdr:col>8</xdr:col>
      <xdr:colOff>400895</xdr:colOff>
      <xdr:row>36</xdr:row>
      <xdr:rowOff>145900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577EC9-BEE9-4666-96D1-F7E1EE5B0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10" t="36059" r="34901" b="52206"/>
        <a:stretch/>
      </xdr:blipFill>
      <xdr:spPr>
        <a:xfrm>
          <a:off x="5829110" y="5574766"/>
          <a:ext cx="996491" cy="286134"/>
        </a:xfrm>
        <a:prstGeom prst="rect">
          <a:avLst/>
        </a:prstGeom>
      </xdr:spPr>
    </xdr:pic>
    <xdr:clientData/>
  </xdr:twoCellAnchor>
  <xdr:twoCellAnchor editAs="oneCell">
    <xdr:from>
      <xdr:col>5</xdr:col>
      <xdr:colOff>161628</xdr:colOff>
      <xdr:row>34</xdr:row>
      <xdr:rowOff>121396</xdr:rowOff>
    </xdr:from>
    <xdr:to>
      <xdr:col>7</xdr:col>
      <xdr:colOff>122184</xdr:colOff>
      <xdr:row>37</xdr:row>
      <xdr:rowOff>42007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93F5AFA-40E1-4E55-905D-114F1361F8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27" t="34833" r="29739" b="50061"/>
        <a:stretch/>
      </xdr:blipFill>
      <xdr:spPr>
        <a:xfrm>
          <a:off x="4177069" y="5518896"/>
          <a:ext cx="1566733" cy="396861"/>
        </a:xfrm>
        <a:prstGeom prst="rect">
          <a:avLst/>
        </a:prstGeom>
      </xdr:spPr>
    </xdr:pic>
    <xdr:clientData/>
  </xdr:twoCellAnchor>
  <xdr:twoCellAnchor editAs="oneCell">
    <xdr:from>
      <xdr:col>8</xdr:col>
      <xdr:colOff>488826</xdr:colOff>
      <xdr:row>34</xdr:row>
      <xdr:rowOff>73418</xdr:rowOff>
    </xdr:from>
    <xdr:to>
      <xdr:col>10</xdr:col>
      <xdr:colOff>224117</xdr:colOff>
      <xdr:row>37</xdr:row>
      <xdr:rowOff>67388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7F8F065-1281-4B5C-AFEE-8B794D55C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3532" y="5470918"/>
          <a:ext cx="1341467" cy="470220"/>
        </a:xfrm>
        <a:prstGeom prst="rect">
          <a:avLst/>
        </a:prstGeom>
      </xdr:spPr>
    </xdr:pic>
    <xdr:clientData/>
  </xdr:twoCellAnchor>
  <xdr:twoCellAnchor editAs="oneCell">
    <xdr:from>
      <xdr:col>9</xdr:col>
      <xdr:colOff>37353</xdr:colOff>
      <xdr:row>0</xdr:row>
      <xdr:rowOff>0</xdr:rowOff>
    </xdr:from>
    <xdr:to>
      <xdr:col>12</xdr:col>
      <xdr:colOff>751228</xdr:colOff>
      <xdr:row>33</xdr:row>
      <xdr:rowOff>48186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C6F727-C534-4E6D-B242-3347DA784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61"/>
        <a:stretch/>
      </xdr:blipFill>
      <xdr:spPr>
        <a:xfrm>
          <a:off x="7265147" y="0"/>
          <a:ext cx="3123140" cy="52869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CC0BF6A0-4A0D-4FE8-8C9C-1F81E1482116}"/>
            </a:ext>
          </a:extLst>
        </xdr:cNvPr>
        <xdr:cNvSpPr txBox="1"/>
      </xdr:nvSpPr>
      <xdr:spPr bwMode="auto">
        <a:xfrm>
          <a:off x="5232400" y="361905"/>
          <a:ext cx="3671358" cy="60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87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Mayo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20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88B850-735F-423C-B929-22A664CC09EF}"/>
            </a:ext>
          </a:extLst>
        </xdr:cNvPr>
        <xdr:cNvSpPr/>
      </xdr:nvSpPr>
      <xdr:spPr bwMode="auto">
        <a:xfrm>
          <a:off x="4585346" y="534966"/>
          <a:ext cx="968374" cy="2755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1247775</xdr:colOff>
      <xdr:row>4</xdr:row>
      <xdr:rowOff>75279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1ED6D7-47E9-492B-8A4D-A42A5ECA3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38375" cy="722979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14</xdr:row>
      <xdr:rowOff>142875</xdr:rowOff>
    </xdr:from>
    <xdr:to>
      <xdr:col>7</xdr:col>
      <xdr:colOff>885826</xdr:colOff>
      <xdr:row>18</xdr:row>
      <xdr:rowOff>19051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C05067-069C-4181-B42D-98B000696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01" t="32419" r="22375" b="32071"/>
        <a:stretch/>
      </xdr:blipFill>
      <xdr:spPr>
        <a:xfrm>
          <a:off x="8715375" y="2914650"/>
          <a:ext cx="1114426" cy="5238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BA3BF570-D98D-4F64-8D46-534189503FAD}"/>
            </a:ext>
          </a:extLst>
        </xdr:cNvPr>
        <xdr:cNvSpPr txBox="1"/>
      </xdr:nvSpPr>
      <xdr:spPr bwMode="auto">
        <a:xfrm>
          <a:off x="5232400" y="361905"/>
          <a:ext cx="3671358" cy="60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87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Mayo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20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42300-59C6-409E-80F2-83D4901F10FD}"/>
            </a:ext>
          </a:extLst>
        </xdr:cNvPr>
        <xdr:cNvSpPr/>
      </xdr:nvSpPr>
      <xdr:spPr bwMode="auto">
        <a:xfrm>
          <a:off x="4585346" y="534966"/>
          <a:ext cx="968374" cy="2755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657225</xdr:colOff>
      <xdr:row>22</xdr:row>
      <xdr:rowOff>90737</xdr:rowOff>
    </xdr:from>
    <xdr:to>
      <xdr:col>7</xdr:col>
      <xdr:colOff>828675</xdr:colOff>
      <xdr:row>24</xdr:row>
      <xdr:rowOff>109884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C411EC65-5E2D-4DAE-A3DC-9B63059BF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2700587"/>
          <a:ext cx="847725" cy="342997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0</xdr:row>
      <xdr:rowOff>146050</xdr:rowOff>
    </xdr:from>
    <xdr:to>
      <xdr:col>1</xdr:col>
      <xdr:colOff>990600</xdr:colOff>
      <xdr:row>3</xdr:row>
      <xdr:rowOff>119183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71248B-961A-435E-A7BA-945914B46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84" t="35580" r="31127" b="50443"/>
        <a:stretch/>
      </xdr:blipFill>
      <xdr:spPr>
        <a:xfrm>
          <a:off x="107950" y="146050"/>
          <a:ext cx="1917700" cy="4874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249115</xdr:colOff>
      <xdr:row>27</xdr:row>
      <xdr:rowOff>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C81E48C2-4A98-4A4D-8990-94C0EA3C6B12}"/>
            </a:ext>
          </a:extLst>
        </xdr:cNvPr>
        <xdr:cNvGrpSpPr/>
      </xdr:nvGrpSpPr>
      <xdr:grpSpPr>
        <a:xfrm>
          <a:off x="0" y="0"/>
          <a:ext cx="5118771" cy="4524375"/>
          <a:chOff x="0" y="1"/>
          <a:chExt cx="5126405" cy="4539898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9D813A14-82AA-5904-B92A-C9CF450F4A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5126405" cy="501649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624581C1-67E0-20FE-502A-9FF7D609F94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463550"/>
            <a:ext cx="5126405" cy="4076349"/>
          </a:xfrm>
          <a:prstGeom prst="rect">
            <a:avLst/>
          </a:prstGeom>
        </xdr:spPr>
      </xdr:pic>
    </xdr:grpSp>
    <xdr:clientData/>
  </xdr:twoCellAnchor>
  <xdr:oneCellAnchor>
    <xdr:from>
      <xdr:col>8</xdr:col>
      <xdr:colOff>291353</xdr:colOff>
      <xdr:row>0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867153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absolute">
    <xdr:from>
      <xdr:col>8</xdr:col>
      <xdr:colOff>525095</xdr:colOff>
      <xdr:row>6</xdr:row>
      <xdr:rowOff>94317</xdr:rowOff>
    </xdr:from>
    <xdr:to>
      <xdr:col>9</xdr:col>
      <xdr:colOff>688690</xdr:colOff>
      <xdr:row>9</xdr:row>
      <xdr:rowOff>6888</xdr:rowOff>
    </xdr:to>
    <xdr:sp macro="" textlink="">
      <xdr:nvSpPr>
        <xdr:cNvPr id="5" name="4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 bwMode="auto">
        <a:xfrm>
          <a:off x="10100895" y="1084917"/>
          <a:ext cx="1230395" cy="357071"/>
        </a:xfrm>
        <a:prstGeom prst="roundRect">
          <a:avLst>
            <a:gd name="adj" fmla="val 41667"/>
          </a:avLst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2</xdr:col>
      <xdr:colOff>286820</xdr:colOff>
      <xdr:row>2</xdr:row>
      <xdr:rowOff>80354</xdr:rowOff>
    </xdr:from>
    <xdr:to>
      <xdr:col>3</xdr:col>
      <xdr:colOff>18661</xdr:colOff>
      <xdr:row>3</xdr:row>
      <xdr:rowOff>105223</xdr:rowOff>
    </xdr:to>
    <xdr:sp macro="" textlink="">
      <xdr:nvSpPr>
        <xdr:cNvPr id="7" name="6 Rectángulo redondea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4018666" y="422277"/>
          <a:ext cx="869957" cy="195831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50" b="1">
              <a:solidFill>
                <a:schemeClr val="bg1"/>
              </a:solidFill>
            </a:rPr>
            <a:t>Volver</a:t>
          </a:r>
        </a:p>
      </xdr:txBody>
    </xdr:sp>
    <xdr:clientData/>
  </xdr:twoCellAnchor>
  <xdr:twoCellAnchor editAs="oneCell">
    <xdr:from>
      <xdr:col>0</xdr:col>
      <xdr:colOff>3970</xdr:colOff>
      <xdr:row>27</xdr:row>
      <xdr:rowOff>10583</xdr:rowOff>
    </xdr:from>
    <xdr:to>
      <xdr:col>3</xdr:col>
      <xdr:colOff>243417</xdr:colOff>
      <xdr:row>63</xdr:row>
      <xdr:rowOff>52889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6BA3128-5850-0B81-35DD-550595646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70" y="4508500"/>
          <a:ext cx="5113072" cy="6138306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63</xdr:row>
      <xdr:rowOff>70556</xdr:rowOff>
    </xdr:from>
    <xdr:to>
      <xdr:col>3</xdr:col>
      <xdr:colOff>246944</xdr:colOff>
      <xdr:row>99</xdr:row>
      <xdr:rowOff>35278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6C8CC7A-8F38-8745-A3BF-8F0F0C766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2" y="10675056"/>
          <a:ext cx="5104695" cy="6060722"/>
        </a:xfrm>
        <a:prstGeom prst="rect">
          <a:avLst/>
        </a:prstGeom>
      </xdr:spPr>
    </xdr:pic>
    <xdr:clientData/>
  </xdr:twoCellAnchor>
  <xdr:twoCellAnchor editAs="oneCell">
    <xdr:from>
      <xdr:col>0</xdr:col>
      <xdr:colOff>7056</xdr:colOff>
      <xdr:row>99</xdr:row>
      <xdr:rowOff>56444</xdr:rowOff>
    </xdr:from>
    <xdr:to>
      <xdr:col>3</xdr:col>
      <xdr:colOff>246945</xdr:colOff>
      <xdr:row>135</xdr:row>
      <xdr:rowOff>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EAB8929-F8EA-EA29-1FF8-359FD8876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56" y="16756944"/>
          <a:ext cx="5108222" cy="603955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135</xdr:row>
      <xdr:rowOff>31749</xdr:rowOff>
    </xdr:from>
    <xdr:to>
      <xdr:col>3</xdr:col>
      <xdr:colOff>254000</xdr:colOff>
      <xdr:row>171</xdr:row>
      <xdr:rowOff>49389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5CBD876-EEAD-8A59-89CB-B837EEC76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3" y="22828249"/>
          <a:ext cx="5111750" cy="6113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642992</xdr:colOff>
      <xdr:row>0</xdr:row>
      <xdr:rowOff>88354</xdr:rowOff>
    </xdr:from>
    <xdr:to>
      <xdr:col>3</xdr:col>
      <xdr:colOff>15155</xdr:colOff>
      <xdr:row>3</xdr:row>
      <xdr:rowOff>36373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 rot="10800000">
          <a:off x="1862192" y="88354"/>
          <a:ext cx="3039288" cy="43379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556904</xdr:colOff>
      <xdr:row>0</xdr:row>
      <xdr:rowOff>95250</xdr:rowOff>
    </xdr:from>
    <xdr:to>
      <xdr:col>1</xdr:col>
      <xdr:colOff>781050</xdr:colOff>
      <xdr:row>4</xdr:row>
      <xdr:rowOff>19050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56904" y="95250"/>
          <a:ext cx="1443346" cy="5715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51869</xdr:colOff>
      <xdr:row>3</xdr:row>
      <xdr:rowOff>59267</xdr:rowOff>
    </xdr:from>
    <xdr:to>
      <xdr:col>3</xdr:col>
      <xdr:colOff>1186403</xdr:colOff>
      <xdr:row>4</xdr:row>
      <xdr:rowOff>161925</xdr:rowOff>
    </xdr:to>
    <xdr:sp macro="" textlink="">
      <xdr:nvSpPr>
        <xdr:cNvPr id="13" name="1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169969" y="573617"/>
          <a:ext cx="1134534" cy="274108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>
    <xdr:from>
      <xdr:col>4</xdr:col>
      <xdr:colOff>157692</xdr:colOff>
      <xdr:row>2</xdr:row>
      <xdr:rowOff>62442</xdr:rowOff>
    </xdr:from>
    <xdr:to>
      <xdr:col>7</xdr:col>
      <xdr:colOff>886850</xdr:colOff>
      <xdr:row>6</xdr:row>
      <xdr:rowOff>7532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 bwMode="auto">
        <a:xfrm>
          <a:off x="6660092" y="405342"/>
          <a:ext cx="3364408" cy="630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87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Mayo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20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34925</xdr:colOff>
      <xdr:row>27</xdr:row>
      <xdr:rowOff>107447</xdr:rowOff>
    </xdr:from>
    <xdr:to>
      <xdr:col>7</xdr:col>
      <xdr:colOff>914400</xdr:colOff>
      <xdr:row>29</xdr:row>
      <xdr:rowOff>117293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3325" y="4920747"/>
          <a:ext cx="879475" cy="352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1136650</xdr:colOff>
      <xdr:row>4</xdr:row>
      <xdr:rowOff>145799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410C65-1B31-4EFA-BD73-F647A066A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05050" cy="7934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596900</xdr:colOff>
      <xdr:row>2</xdr:row>
      <xdr:rowOff>59118</xdr:rowOff>
    </xdr:from>
    <xdr:to>
      <xdr:col>7</xdr:col>
      <xdr:colOff>850867</xdr:colOff>
      <xdr:row>5</xdr:row>
      <xdr:rowOff>123825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 bwMode="auto">
        <a:xfrm>
          <a:off x="7562850" y="402018"/>
          <a:ext cx="3473417" cy="5790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87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 Mayo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20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187314</xdr:colOff>
      <xdr:row>3</xdr:row>
      <xdr:rowOff>55701</xdr:rowOff>
    </xdr:from>
    <xdr:to>
      <xdr:col>3</xdr:col>
      <xdr:colOff>69518</xdr:colOff>
      <xdr:row>4</xdr:row>
      <xdr:rowOff>124224</xdr:rowOff>
    </xdr:to>
    <xdr:sp macro="" textlink="">
      <xdr:nvSpPr>
        <xdr:cNvPr id="15" name="14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6156314" y="570051"/>
          <a:ext cx="879154" cy="23997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7</xdr:col>
      <xdr:colOff>76200</xdr:colOff>
      <xdr:row>121</xdr:row>
      <xdr:rowOff>81961</xdr:rowOff>
    </xdr:from>
    <xdr:to>
      <xdr:col>7</xdr:col>
      <xdr:colOff>879778</xdr:colOff>
      <xdr:row>123</xdr:row>
      <xdr:rowOff>90834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00" y="20751211"/>
          <a:ext cx="803578" cy="35177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895351</xdr:colOff>
      <xdr:row>4</xdr:row>
      <xdr:rowOff>12004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F09F00-904C-431E-A241-4768EFB84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955800" cy="6978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700625</xdr:colOff>
      <xdr:row>0</xdr:row>
      <xdr:rowOff>293151</xdr:rowOff>
    </xdr:from>
    <xdr:to>
      <xdr:col>7</xdr:col>
      <xdr:colOff>667817</xdr:colOff>
      <xdr:row>5</xdr:row>
      <xdr:rowOff>0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7590375" y="293151"/>
          <a:ext cx="3402542" cy="768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2000" b="1">
              <a:solidFill>
                <a:srgbClr val="2D5377"/>
              </a:solidFill>
              <a:latin typeface="Arial" pitchFamily="34" charset="0"/>
              <a:ea typeface="+mn-ea"/>
              <a:cs typeface="Arial" pitchFamily="34" charset="0"/>
            </a:rPr>
            <a:t>Lista de precios 87</a:t>
          </a:r>
          <a:endParaRPr lang="es-ES" sz="2000">
            <a:solidFill>
              <a:srgbClr val="2D5377"/>
            </a:solidFill>
            <a:latin typeface="Arial" pitchFamily="34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Fecha de publicación: Mayo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20 del 2024</a:t>
          </a:r>
          <a:endParaRPr lang="es-ES" sz="1100"/>
        </a:p>
      </xdr:txBody>
    </xdr:sp>
    <xdr:clientData/>
  </xdr:twoCellAnchor>
  <xdr:twoCellAnchor>
    <xdr:from>
      <xdr:col>2</xdr:col>
      <xdr:colOff>481195</xdr:colOff>
      <xdr:row>2</xdr:row>
      <xdr:rowOff>13215</xdr:rowOff>
    </xdr:from>
    <xdr:to>
      <xdr:col>3</xdr:col>
      <xdr:colOff>487159</xdr:colOff>
      <xdr:row>3</xdr:row>
      <xdr:rowOff>120024</xdr:rowOff>
    </xdr:to>
    <xdr:sp macro="" textlink="">
      <xdr:nvSpPr>
        <xdr:cNvPr id="13" name="1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6304145" y="489465"/>
          <a:ext cx="1072764" cy="278259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577709</xdr:colOff>
      <xdr:row>74</xdr:row>
      <xdr:rowOff>88900</xdr:rowOff>
    </xdr:from>
    <xdr:to>
      <xdr:col>7</xdr:col>
      <xdr:colOff>812481</xdr:colOff>
      <xdr:row>76</xdr:row>
      <xdr:rowOff>119410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7459" y="13227050"/>
          <a:ext cx="895172" cy="3734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1076325</xdr:colOff>
      <xdr:row>3</xdr:row>
      <xdr:rowOff>99271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FB006A-EEDD-4A72-A3CB-ADE312EE8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14550" cy="7279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673100</xdr:colOff>
      <xdr:row>3</xdr:row>
      <xdr:rowOff>38055</xdr:rowOff>
    </xdr:from>
    <xdr:to>
      <xdr:col>7</xdr:col>
      <xdr:colOff>658283</xdr:colOff>
      <xdr:row>6</xdr:row>
      <xdr:rowOff>128059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 bwMode="auto">
        <a:xfrm>
          <a:off x="5768975" y="523830"/>
          <a:ext cx="3471333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87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Mayo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20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1010296</xdr:colOff>
      <xdr:row>3</xdr:row>
      <xdr:rowOff>144441</xdr:rowOff>
    </xdr:from>
    <xdr:to>
      <xdr:col>3</xdr:col>
      <xdr:colOff>1042045</xdr:colOff>
      <xdr:row>5</xdr:row>
      <xdr:rowOff>86601</xdr:rowOff>
    </xdr:to>
    <xdr:sp macro="" textlink="">
      <xdr:nvSpPr>
        <xdr:cNvPr id="12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>
          <a:off x="5029846" y="630216"/>
          <a:ext cx="11080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542925</xdr:colOff>
      <xdr:row>18</xdr:row>
      <xdr:rowOff>101600</xdr:rowOff>
    </xdr:from>
    <xdr:to>
      <xdr:col>7</xdr:col>
      <xdr:colOff>762000</xdr:colOff>
      <xdr:row>20</xdr:row>
      <xdr:rowOff>125668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4125" y="3136900"/>
          <a:ext cx="879475" cy="3669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80221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2D03DC0-C836-4A9F-BC1C-22015D106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14550" cy="7279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168275</xdr:colOff>
      <xdr:row>3</xdr:row>
      <xdr:rowOff>38055</xdr:rowOff>
    </xdr:from>
    <xdr:to>
      <xdr:col>7</xdr:col>
      <xdr:colOff>524933</xdr:colOff>
      <xdr:row>6</xdr:row>
      <xdr:rowOff>128059</xdr:rowOff>
    </xdr:to>
    <xdr:sp macro="" textlink="">
      <xdr:nvSpPr>
        <xdr:cNvPr id="6" name="10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 bwMode="auto">
        <a:xfrm>
          <a:off x="7016750" y="523830"/>
          <a:ext cx="3518958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87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Mayo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20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48271</xdr:colOff>
      <xdr:row>4</xdr:row>
      <xdr:rowOff>39666</xdr:rowOff>
    </xdr:from>
    <xdr:to>
      <xdr:col>2</xdr:col>
      <xdr:colOff>965845</xdr:colOff>
      <xdr:row>5</xdr:row>
      <xdr:rowOff>143751</xdr:rowOff>
    </xdr:to>
    <xdr:sp macro="" textlink="">
      <xdr:nvSpPr>
        <xdr:cNvPr id="7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>
          <a:off x="5868046" y="687366"/>
          <a:ext cx="9175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638176</xdr:colOff>
      <xdr:row>17</xdr:row>
      <xdr:rowOff>98425</xdr:rowOff>
    </xdr:from>
    <xdr:to>
      <xdr:col>7</xdr:col>
      <xdr:colOff>723901</xdr:colOff>
      <xdr:row>19</xdr:row>
      <xdr:rowOff>87310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6" y="3146425"/>
          <a:ext cx="796925" cy="3317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962025</xdr:colOff>
      <xdr:row>4</xdr:row>
      <xdr:rowOff>24479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EC3765-EFD6-423D-90AD-E2AA7FA8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2625" cy="6721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2</xdr:row>
      <xdr:rowOff>24190</xdr:rowOff>
    </xdr:from>
    <xdr:to>
      <xdr:col>7</xdr:col>
      <xdr:colOff>642408</xdr:colOff>
      <xdr:row>6</xdr:row>
      <xdr:rowOff>0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 bwMode="auto">
        <a:xfrm>
          <a:off x="7572375" y="348040"/>
          <a:ext cx="3299883" cy="6637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87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Mayo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20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  <a:p>
          <a:pPr algn="r"/>
          <a:endParaRPr lang="es-ES" sz="1100" b="0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358135</xdr:colOff>
      <xdr:row>2</xdr:row>
      <xdr:rowOff>155387</xdr:rowOff>
    </xdr:from>
    <xdr:to>
      <xdr:col>3</xdr:col>
      <xdr:colOff>466359</xdr:colOff>
      <xdr:row>4</xdr:row>
      <xdr:rowOff>87547</xdr:rowOff>
    </xdr:to>
    <xdr:sp macro="" textlink="">
      <xdr:nvSpPr>
        <xdr:cNvPr id="12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 bwMode="auto">
        <a:xfrm>
          <a:off x="6530335" y="479237"/>
          <a:ext cx="1079774" cy="25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565150</xdr:colOff>
      <xdr:row>21</xdr:row>
      <xdr:rowOff>86144</xdr:rowOff>
    </xdr:from>
    <xdr:to>
      <xdr:col>7</xdr:col>
      <xdr:colOff>755330</xdr:colOff>
      <xdr:row>23</xdr:row>
      <xdr:rowOff>113058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8150" y="4010444"/>
          <a:ext cx="869630" cy="369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1019175</xdr:colOff>
      <xdr:row>4</xdr:row>
      <xdr:rowOff>24479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8B3258-A438-4232-BDF0-08F585E0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2625" cy="6721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561975</xdr:colOff>
      <xdr:row>25</xdr:row>
      <xdr:rowOff>91817</xdr:rowOff>
    </xdr:from>
    <xdr:to>
      <xdr:col>7</xdr:col>
      <xdr:colOff>844230</xdr:colOff>
      <xdr:row>27</xdr:row>
      <xdr:rowOff>135285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7425" y="4657467"/>
          <a:ext cx="961705" cy="386368"/>
        </a:xfrm>
        <a:prstGeom prst="rect">
          <a:avLst/>
        </a:prstGeom>
      </xdr:spPr>
    </xdr:pic>
    <xdr:clientData/>
  </xdr:twoCellAnchor>
  <xdr:twoCellAnchor>
    <xdr:from>
      <xdr:col>2</xdr:col>
      <xdr:colOff>486766</xdr:colOff>
      <xdr:row>1</xdr:row>
      <xdr:rowOff>152399</xdr:rowOff>
    </xdr:from>
    <xdr:to>
      <xdr:col>7</xdr:col>
      <xdr:colOff>600075</xdr:colOff>
      <xdr:row>5</xdr:row>
      <xdr:rowOff>0</xdr:rowOff>
    </xdr:to>
    <xdr:grpSp>
      <xdr:nvGrpSpPr>
        <xdr:cNvPr id="13286" name="6 Grupo">
          <a:extLst>
            <a:ext uri="{FF2B5EF4-FFF2-40B4-BE49-F238E27FC236}">
              <a16:creationId xmlns:a16="http://schemas.microsoft.com/office/drawing/2014/main" id="{00000000-0008-0000-0800-0000E6330000}"/>
            </a:ext>
          </a:extLst>
        </xdr:cNvPr>
        <xdr:cNvGrpSpPr>
          <a:grpSpLocks/>
        </xdr:cNvGrpSpPr>
      </xdr:nvGrpSpPr>
      <xdr:grpSpPr bwMode="auto">
        <a:xfrm>
          <a:off x="5458816" y="323849"/>
          <a:ext cx="4971059" cy="654051"/>
          <a:chOff x="6308052" y="929459"/>
          <a:chExt cx="4908251" cy="716458"/>
        </a:xfrm>
      </xdr:grpSpPr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/>
        </xdr:nvSpPr>
        <xdr:spPr>
          <a:xfrm>
            <a:off x="7199879" y="929459"/>
            <a:ext cx="4016424" cy="7164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lang="es-ES" sz="1800" b="1">
                <a:solidFill>
                  <a:srgbClr val="2D5377"/>
                </a:solidFill>
                <a:latin typeface="Arial" pitchFamily="34" charset="0"/>
                <a:cs typeface="Arial" pitchFamily="34" charset="0"/>
              </a:rPr>
              <a:t>Lista de precios 87</a:t>
            </a:r>
          </a:p>
          <a:p>
            <a:pPr algn="r"/>
            <a:r>
              <a:rPr lang="es-ES" sz="1100" b="1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Fecha de publicación: </a:t>
            </a:r>
            <a:r>
              <a:rPr lang="es-ES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Mayo</a:t>
            </a:r>
            <a:r>
              <a:rPr lang="es-ES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20 del 2024</a:t>
            </a:r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  <a:p>
            <a:pPr algn="r"/>
            <a:endParaRPr lang="es-ES" sz="1200" b="0">
              <a:solidFill>
                <a:srgbClr val="C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2" name="11 Rectángulo redondead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/>
        </xdr:nvSpPr>
        <xdr:spPr>
          <a:xfrm>
            <a:off x="6308052" y="1123096"/>
            <a:ext cx="1127251" cy="271092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s-ES" sz="1200" b="1">
                <a:solidFill>
                  <a:srgbClr val="2D5377"/>
                </a:solidFill>
                <a:latin typeface="Arial" pitchFamily="34" charset="0"/>
                <a:cs typeface="Arial" pitchFamily="34" charset="0"/>
              </a:rPr>
              <a:t>Volver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4</xdr:row>
      <xdr:rowOff>24479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B72FF82-C36E-4E9C-AF78-8459A00CE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2625" cy="6721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5A1C26FB-0356-41C6-8858-4F96AE25B1FA}"/>
            </a:ext>
          </a:extLst>
        </xdr:cNvPr>
        <xdr:cNvSpPr txBox="1"/>
      </xdr:nvSpPr>
      <xdr:spPr bwMode="auto">
        <a:xfrm>
          <a:off x="5006975" y="342855"/>
          <a:ext cx="3518958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87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Mayo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20 del 2024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0F5E75-1A27-4E3D-B9D9-9175C71E812F}"/>
            </a:ext>
          </a:extLst>
        </xdr:cNvPr>
        <xdr:cNvSpPr/>
      </xdr:nvSpPr>
      <xdr:spPr bwMode="auto">
        <a:xfrm>
          <a:off x="4410721" y="506391"/>
          <a:ext cx="9175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631825</xdr:colOff>
      <xdr:row>23</xdr:row>
      <xdr:rowOff>123407</xdr:rowOff>
    </xdr:from>
    <xdr:to>
      <xdr:col>7</xdr:col>
      <xdr:colOff>742630</xdr:colOff>
      <xdr:row>25</xdr:row>
      <xdr:rowOff>122585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405FAAAA-AE5B-42F2-8D27-B1A1FEE8C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2657057"/>
          <a:ext cx="822005" cy="3420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615200</xdr:colOff>
      <xdr:row>4</xdr:row>
      <xdr:rowOff>101600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1C5187-4E4D-45A0-8621-1C0A60CE1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20" t="33055" r="33554" b="51022"/>
        <a:stretch/>
      </xdr:blipFill>
      <xdr:spPr>
        <a:xfrm>
          <a:off x="0" y="190500"/>
          <a:ext cx="1650250" cy="596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"/>
  <sheetViews>
    <sheetView showRowColHeaders="0" tabSelected="1" zoomScale="68" zoomScaleNormal="68" workbookViewId="0"/>
  </sheetViews>
  <sheetFormatPr defaultColWidth="11.453125" defaultRowHeight="12.5"/>
  <cols>
    <col min="1" max="16384" width="11.453125" style="2"/>
  </cols>
  <sheetData/>
  <sheetProtection algorithmName="SHA-512" hashValue="Y941qeEZAQGPxm4Qp2b9qdQJT2GCHNMLIHEy79B0pTAzwLBgWJNp5A1KnpbXLo7yyygo0WlyWnFpz7gj0Oc0+Q==" saltValue="yfkg55wYNhlMZpB/yhyP+g==" spinCount="100000" sheet="1" selectLockedCells="1"/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F5F79-9CC6-4B7F-BACD-4BB132B88355}">
  <sheetPr codeName="Sheet4"/>
  <dimension ref="A1:I18"/>
  <sheetViews>
    <sheetView showRowColHeaders="0" workbookViewId="0"/>
  </sheetViews>
  <sheetFormatPr defaultColWidth="12.26953125" defaultRowHeight="13.5"/>
  <cols>
    <col min="1" max="1" width="14.81640625" style="76" customWidth="1"/>
    <col min="2" max="2" width="54.453125" style="76" customWidth="1"/>
    <col min="3" max="3" width="15.453125" style="76" customWidth="1"/>
    <col min="4" max="4" width="14.54296875" style="76" customWidth="1"/>
    <col min="5" max="5" width="13.453125" style="76" customWidth="1"/>
    <col min="6" max="6" width="9.26953125" style="76" customWidth="1"/>
    <col min="7" max="7" width="10.179687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47"/>
      <c r="D5" s="247"/>
      <c r="E5" s="247"/>
      <c r="F5" s="247"/>
      <c r="G5" s="247"/>
      <c r="H5" s="247"/>
    </row>
    <row r="6" spans="1:9">
      <c r="A6" s="10"/>
      <c r="B6" s="4"/>
      <c r="C6" s="247"/>
      <c r="D6" s="247"/>
      <c r="E6" s="247"/>
      <c r="F6" s="247"/>
      <c r="G6" s="247"/>
      <c r="H6" s="247"/>
      <c r="I6" s="77"/>
    </row>
    <row r="7" spans="1:9" ht="12.75" customHeight="1">
      <c r="A7" s="295" t="s">
        <v>347</v>
      </c>
      <c r="B7" s="296"/>
      <c r="C7" s="37" t="s">
        <v>40</v>
      </c>
      <c r="D7" s="112">
        <f>(1-(1-C9)*(1-D9)*(1-F9)*(1-G9))</f>
        <v>0</v>
      </c>
      <c r="E7" s="35"/>
      <c r="F7" s="35"/>
      <c r="G7" s="36"/>
      <c r="H7" s="303" t="s">
        <v>3</v>
      </c>
    </row>
    <row r="8" spans="1:9" ht="27" customHeight="1">
      <c r="A8" s="297"/>
      <c r="B8" s="298"/>
      <c r="C8" s="37" t="s">
        <v>35</v>
      </c>
      <c r="D8" s="37" t="s">
        <v>39</v>
      </c>
      <c r="E8" s="37" t="s">
        <v>0</v>
      </c>
      <c r="F8" s="37" t="s">
        <v>1</v>
      </c>
      <c r="G8" s="38" t="s">
        <v>2</v>
      </c>
      <c r="H8" s="304"/>
    </row>
    <row r="9" spans="1:9" ht="12.75" customHeight="1">
      <c r="A9" s="299"/>
      <c r="B9" s="300"/>
      <c r="C9" s="113">
        <v>0</v>
      </c>
      <c r="D9" s="113">
        <v>0</v>
      </c>
      <c r="E9" s="114">
        <v>0</v>
      </c>
      <c r="F9" s="113">
        <v>0</v>
      </c>
      <c r="G9" s="113">
        <v>0</v>
      </c>
      <c r="H9" s="304"/>
    </row>
    <row r="10" spans="1:9" ht="26.5" customHeight="1">
      <c r="A10" s="159" t="s">
        <v>4</v>
      </c>
      <c r="B10" s="160" t="s">
        <v>38</v>
      </c>
      <c r="C10" s="161" t="s">
        <v>399</v>
      </c>
      <c r="D10" s="161" t="s">
        <v>398</v>
      </c>
      <c r="E10" s="161" t="s">
        <v>5</v>
      </c>
      <c r="F10" s="309" t="s">
        <v>36</v>
      </c>
      <c r="G10" s="309"/>
      <c r="H10" s="163">
        <v>0</v>
      </c>
    </row>
    <row r="11" spans="1:9">
      <c r="A11" s="46" t="s">
        <v>348</v>
      </c>
      <c r="B11" s="17" t="s">
        <v>349</v>
      </c>
      <c r="C11" s="171">
        <v>6769</v>
      </c>
      <c r="D11" s="158">
        <f>C11*(1-$D$9)*(1-$C$9)</f>
        <v>6769</v>
      </c>
      <c r="E11" s="158">
        <f t="shared" ref="E11:E14" si="0">+D11*$E$9</f>
        <v>0</v>
      </c>
      <c r="F11" s="334">
        <f t="shared" ref="F11:F14" si="1">(D11*(1-$F$9))*(1-$G$9)+E11</f>
        <v>6769</v>
      </c>
      <c r="G11" s="334"/>
      <c r="H11" s="158">
        <f t="shared" ref="H11:H14" si="2">IF($H$10=0,F11,(F11/(1-$H$10)))</f>
        <v>6769</v>
      </c>
    </row>
    <row r="12" spans="1:9">
      <c r="A12" s="47" t="s">
        <v>350</v>
      </c>
      <c r="B12" s="18" t="s">
        <v>351</v>
      </c>
      <c r="C12" s="171">
        <v>6769</v>
      </c>
      <c r="D12" s="104">
        <f t="shared" ref="D12:D13" si="3">C12*(1-$D$9)*(1-$C$9)</f>
        <v>6769</v>
      </c>
      <c r="E12" s="104">
        <f t="shared" ref="E12:E13" si="4">+D12*$E$9</f>
        <v>0</v>
      </c>
      <c r="F12" s="307">
        <f t="shared" ref="F12:F13" si="5">(D12*(1-$F$9))*(1-$G$9)+E12</f>
        <v>6769</v>
      </c>
      <c r="G12" s="307"/>
      <c r="H12" s="104">
        <f t="shared" ref="H12:H13" si="6">IF($H$10=0,F12,(F12/(1-$H$10)))</f>
        <v>6769</v>
      </c>
    </row>
    <row r="13" spans="1:9">
      <c r="A13" s="47" t="s">
        <v>352</v>
      </c>
      <c r="B13" s="18" t="s">
        <v>462</v>
      </c>
      <c r="C13" s="130">
        <v>8928</v>
      </c>
      <c r="D13" s="104">
        <f t="shared" si="3"/>
        <v>8928</v>
      </c>
      <c r="E13" s="104">
        <f t="shared" si="4"/>
        <v>0</v>
      </c>
      <c r="F13" s="307">
        <f t="shared" si="5"/>
        <v>8928</v>
      </c>
      <c r="G13" s="307"/>
      <c r="H13" s="104">
        <f t="shared" si="6"/>
        <v>8928</v>
      </c>
    </row>
    <row r="14" spans="1:9">
      <c r="A14" s="68" t="s">
        <v>353</v>
      </c>
      <c r="B14" s="64" t="s">
        <v>463</v>
      </c>
      <c r="C14" s="173">
        <v>8928</v>
      </c>
      <c r="D14" s="105">
        <f>C14*(1-$D$9)*(1-$C$9)</f>
        <v>8928</v>
      </c>
      <c r="E14" s="105">
        <f t="shared" si="0"/>
        <v>0</v>
      </c>
      <c r="F14" s="308">
        <f t="shared" si="1"/>
        <v>8928</v>
      </c>
      <c r="G14" s="308"/>
      <c r="H14" s="105">
        <f t="shared" si="2"/>
        <v>8928</v>
      </c>
    </row>
    <row r="15" spans="1:9">
      <c r="A15" s="179"/>
      <c r="B15" s="179"/>
      <c r="C15" s="179"/>
      <c r="D15" s="179"/>
      <c r="E15" s="179"/>
      <c r="F15" s="179"/>
      <c r="G15" s="179"/>
      <c r="H15" s="179"/>
    </row>
    <row r="16" spans="1:9">
      <c r="A16" s="126"/>
      <c r="B16" s="126"/>
      <c r="C16" s="126"/>
      <c r="D16" s="126"/>
      <c r="E16" s="126"/>
      <c r="F16" s="126"/>
      <c r="G16" s="126"/>
      <c r="H16" s="126"/>
    </row>
    <row r="17" spans="1:8">
      <c r="A17" s="126"/>
      <c r="B17" s="126"/>
      <c r="C17" s="126"/>
      <c r="D17" s="126"/>
      <c r="E17" s="126"/>
      <c r="F17" s="126"/>
      <c r="G17" s="126"/>
      <c r="H17" s="126"/>
    </row>
    <row r="18" spans="1:8">
      <c r="A18" s="126"/>
      <c r="B18" s="126"/>
      <c r="C18" s="126"/>
      <c r="D18" s="126"/>
      <c r="E18" s="126"/>
      <c r="F18" s="126"/>
      <c r="G18" s="126"/>
      <c r="H18" s="126"/>
    </row>
  </sheetData>
  <sheetProtection algorithmName="SHA-512" hashValue="5atlQX9ci14b0/j/Saz8EzbkxrXWu08srE2ZphZ7zJ5jNl7XH4jT2JkBkywg3W/CfZUYtyEX/OHeBF6h0gSV5w==" saltValue="fdryRuqplpv/deDjnTVzTA==" spinCount="100000" sheet="1" objects="1" scenarios="1"/>
  <mergeCells count="8">
    <mergeCell ref="F14:G14"/>
    <mergeCell ref="F12:G12"/>
    <mergeCell ref="F13:G13"/>
    <mergeCell ref="C5:H6"/>
    <mergeCell ref="A7:B9"/>
    <mergeCell ref="H7:H9"/>
    <mergeCell ref="F10:G10"/>
    <mergeCell ref="F11:G1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04F8D-77B3-45ED-81D6-B765209CA000}">
  <sheetPr codeName="Sheet5"/>
  <dimension ref="A1:I25"/>
  <sheetViews>
    <sheetView showGridLines="0" showRowColHeaders="0" workbookViewId="0">
      <selection activeCell="B3" sqref="B3"/>
    </sheetView>
  </sheetViews>
  <sheetFormatPr defaultColWidth="12.26953125" defaultRowHeight="13.5"/>
  <cols>
    <col min="1" max="1" width="14.81640625" style="76" customWidth="1"/>
    <col min="2" max="2" width="42.1796875" style="76" customWidth="1"/>
    <col min="3" max="3" width="15.453125" style="76" customWidth="1"/>
    <col min="4" max="4" width="14.54296875" style="76" customWidth="1"/>
    <col min="5" max="5" width="13.453125" style="76" customWidth="1"/>
    <col min="6" max="6" width="9.26953125" style="76" customWidth="1"/>
    <col min="7" max="7" width="10.179687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47"/>
      <c r="D5" s="247"/>
      <c r="E5" s="247"/>
      <c r="F5" s="247"/>
      <c r="G5" s="247"/>
      <c r="H5" s="247"/>
    </row>
    <row r="6" spans="1:9">
      <c r="A6" s="10"/>
      <c r="B6" s="4"/>
      <c r="C6" s="247"/>
      <c r="D6" s="247"/>
      <c r="E6" s="247"/>
      <c r="F6" s="247"/>
      <c r="G6" s="247"/>
      <c r="H6" s="247"/>
      <c r="I6" s="77"/>
    </row>
    <row r="7" spans="1:9" ht="12.75" customHeight="1">
      <c r="A7" s="295" t="s">
        <v>395</v>
      </c>
      <c r="B7" s="296"/>
      <c r="C7" s="37" t="s">
        <v>40</v>
      </c>
      <c r="D7" s="112">
        <f>(1-(1-C9)*(1-D9)*(1-F9)*(1-G9))</f>
        <v>0</v>
      </c>
      <c r="E7" s="35"/>
      <c r="F7" s="35"/>
      <c r="G7" s="36"/>
      <c r="H7" s="303" t="s">
        <v>3</v>
      </c>
    </row>
    <row r="8" spans="1:9" ht="27" customHeight="1">
      <c r="A8" s="297"/>
      <c r="B8" s="298"/>
      <c r="C8" s="37" t="s">
        <v>35</v>
      </c>
      <c r="D8" s="37" t="s">
        <v>39</v>
      </c>
      <c r="E8" s="37" t="s">
        <v>0</v>
      </c>
      <c r="F8" s="37" t="s">
        <v>1</v>
      </c>
      <c r="G8" s="38" t="s">
        <v>2</v>
      </c>
      <c r="H8" s="304"/>
    </row>
    <row r="9" spans="1:9" ht="12.75" customHeight="1">
      <c r="A9" s="299"/>
      <c r="B9" s="300"/>
      <c r="C9" s="113">
        <v>0</v>
      </c>
      <c r="D9" s="113">
        <v>0</v>
      </c>
      <c r="E9" s="114">
        <v>0</v>
      </c>
      <c r="F9" s="113">
        <v>0</v>
      </c>
      <c r="G9" s="113">
        <v>0</v>
      </c>
      <c r="H9" s="304"/>
    </row>
    <row r="10" spans="1:9" ht="24.5" customHeight="1">
      <c r="A10" s="159" t="s">
        <v>4</v>
      </c>
      <c r="B10" s="160" t="s">
        <v>38</v>
      </c>
      <c r="C10" s="162" t="s">
        <v>400</v>
      </c>
      <c r="D10" s="162" t="s">
        <v>401</v>
      </c>
      <c r="E10" s="162" t="s">
        <v>5</v>
      </c>
      <c r="F10" s="309" t="s">
        <v>36</v>
      </c>
      <c r="G10" s="309"/>
      <c r="H10" s="163">
        <v>0</v>
      </c>
    </row>
    <row r="11" spans="1:9" ht="12.75" customHeight="1">
      <c r="A11" s="339" t="s">
        <v>396</v>
      </c>
      <c r="B11" s="339"/>
      <c r="C11" s="339"/>
      <c r="D11" s="339"/>
      <c r="E11" s="339"/>
      <c r="F11" s="339"/>
      <c r="G11" s="339"/>
      <c r="H11" s="339"/>
    </row>
    <row r="12" spans="1:9">
      <c r="A12" s="192">
        <v>89490001001</v>
      </c>
      <c r="B12" s="63" t="s">
        <v>412</v>
      </c>
      <c r="C12" s="172">
        <v>0</v>
      </c>
      <c r="D12" s="164">
        <f>C12*(1-$D$9)*(1-$C$9)</f>
        <v>0</v>
      </c>
      <c r="E12" s="164">
        <f t="shared" ref="E12:E14" si="0">+D12*$E$9</f>
        <v>0</v>
      </c>
      <c r="F12" s="310">
        <f t="shared" ref="F12:F14" si="1">(D12*(1-$F$9))*(1-$G$9)+E12</f>
        <v>0</v>
      </c>
      <c r="G12" s="310"/>
      <c r="H12" s="194">
        <f t="shared" ref="H12:H14" si="2">IF($H$10=0,F12,(F12/(1-$H$10)))</f>
        <v>0</v>
      </c>
    </row>
    <row r="13" spans="1:9">
      <c r="A13" s="193">
        <v>89490001101</v>
      </c>
      <c r="B13" s="18" t="s">
        <v>392</v>
      </c>
      <c r="C13" s="130">
        <v>0</v>
      </c>
      <c r="D13" s="104">
        <f t="shared" ref="D13:D14" si="3">C13*(1-$D$9)*(1-$C$9)</f>
        <v>0</v>
      </c>
      <c r="E13" s="104">
        <f t="shared" si="0"/>
        <v>0</v>
      </c>
      <c r="F13" s="307">
        <f t="shared" si="1"/>
        <v>0</v>
      </c>
      <c r="G13" s="307"/>
      <c r="H13" s="195">
        <f t="shared" si="2"/>
        <v>0</v>
      </c>
    </row>
    <row r="14" spans="1:9">
      <c r="A14" s="236">
        <v>89490001201</v>
      </c>
      <c r="B14" s="19" t="s">
        <v>413</v>
      </c>
      <c r="C14" s="237">
        <v>0</v>
      </c>
      <c r="D14" s="238">
        <f t="shared" si="3"/>
        <v>0</v>
      </c>
      <c r="E14" s="238">
        <f t="shared" si="0"/>
        <v>0</v>
      </c>
      <c r="F14" s="338">
        <f t="shared" si="1"/>
        <v>0</v>
      </c>
      <c r="G14" s="338"/>
      <c r="H14" s="239">
        <f t="shared" si="2"/>
        <v>0</v>
      </c>
    </row>
    <row r="15" spans="1:9">
      <c r="A15" s="240">
        <v>89490004001</v>
      </c>
      <c r="B15" s="241" t="s">
        <v>464</v>
      </c>
      <c r="C15" s="242">
        <v>41332</v>
      </c>
      <c r="D15" s="243">
        <f t="shared" ref="D15" si="4">C15*(1-$D$9)*(1-$C$9)</f>
        <v>41332</v>
      </c>
      <c r="E15" s="243">
        <f t="shared" ref="E15" si="5">+D15*$E$9</f>
        <v>0</v>
      </c>
      <c r="F15" s="337">
        <f t="shared" ref="F15" si="6">(D15*(1-$F$9))*(1-$G$9)+E15</f>
        <v>41332</v>
      </c>
      <c r="G15" s="337"/>
      <c r="H15" s="244">
        <f t="shared" ref="H15" si="7">IF($H$10=0,F15,(F15/(1-$H$10)))</f>
        <v>41332</v>
      </c>
    </row>
    <row r="16" spans="1:9" s="230" customFormat="1">
      <c r="A16" s="336" t="s">
        <v>478</v>
      </c>
      <c r="B16" s="336"/>
      <c r="C16" s="336"/>
      <c r="D16" s="336"/>
      <c r="E16" s="336"/>
      <c r="F16" s="336"/>
      <c r="G16" s="336"/>
      <c r="H16" s="336"/>
    </row>
    <row r="17" spans="1:8" s="230" customFormat="1">
      <c r="A17" s="231">
        <v>88491025001</v>
      </c>
      <c r="B17" s="232" t="s">
        <v>473</v>
      </c>
      <c r="C17" s="233">
        <v>281783</v>
      </c>
      <c r="D17" s="234">
        <f>C17*(1-$D$9)*(1-$C$9)</f>
        <v>281783</v>
      </c>
      <c r="E17" s="234">
        <f t="shared" ref="E17" si="8">+D17*$E$9</f>
        <v>0</v>
      </c>
      <c r="F17" s="335">
        <f t="shared" ref="F17" si="9">(D17*(1-$F$9))*(1-$G$9)+E17</f>
        <v>281783</v>
      </c>
      <c r="G17" s="335"/>
      <c r="H17" s="235">
        <f t="shared" ref="H17" si="10">IF($H$10=0,F17,(F17/(1-$H$10)))</f>
        <v>281783</v>
      </c>
    </row>
    <row r="18" spans="1:8" s="230" customFormat="1">
      <c r="A18" s="231">
        <v>88491020001</v>
      </c>
      <c r="B18" s="232" t="s">
        <v>474</v>
      </c>
      <c r="C18" s="233">
        <v>325342</v>
      </c>
      <c r="D18" s="234">
        <f t="shared" ref="D18:D21" si="11">C18*(1-$D$9)*(1-$C$9)</f>
        <v>325342</v>
      </c>
      <c r="E18" s="234">
        <f t="shared" ref="E18:E21" si="12">+D18*$E$9</f>
        <v>0</v>
      </c>
      <c r="F18" s="335">
        <f t="shared" ref="F18:F21" si="13">(D18*(1-$F$9))*(1-$G$9)+E18</f>
        <v>325342</v>
      </c>
      <c r="G18" s="335"/>
      <c r="H18" s="235">
        <f t="shared" ref="H18:H21" si="14">IF($H$10=0,F18,(F18/(1-$H$10)))</f>
        <v>325342</v>
      </c>
    </row>
    <row r="19" spans="1:8" s="230" customFormat="1">
      <c r="A19" s="231">
        <v>88491026001</v>
      </c>
      <c r="B19" s="232" t="s">
        <v>475</v>
      </c>
      <c r="C19" s="233">
        <v>298117</v>
      </c>
      <c r="D19" s="234">
        <f t="shared" si="11"/>
        <v>298117</v>
      </c>
      <c r="E19" s="234">
        <f t="shared" si="12"/>
        <v>0</v>
      </c>
      <c r="F19" s="335">
        <f t="shared" si="13"/>
        <v>298117</v>
      </c>
      <c r="G19" s="335"/>
      <c r="H19" s="235">
        <f t="shared" si="14"/>
        <v>298117</v>
      </c>
    </row>
    <row r="20" spans="1:8" s="230" customFormat="1">
      <c r="A20" s="231">
        <v>88491024001</v>
      </c>
      <c r="B20" s="232" t="s">
        <v>476</v>
      </c>
      <c r="C20" s="233">
        <v>341677</v>
      </c>
      <c r="D20" s="234">
        <f t="shared" si="11"/>
        <v>341677</v>
      </c>
      <c r="E20" s="234">
        <f t="shared" si="12"/>
        <v>0</v>
      </c>
      <c r="F20" s="335">
        <f t="shared" si="13"/>
        <v>341677</v>
      </c>
      <c r="G20" s="335"/>
      <c r="H20" s="235">
        <f t="shared" si="14"/>
        <v>341677</v>
      </c>
    </row>
    <row r="21" spans="1:8" s="230" customFormat="1">
      <c r="A21" s="231">
        <v>88491027001</v>
      </c>
      <c r="B21" s="232" t="s">
        <v>477</v>
      </c>
      <c r="C21" s="233">
        <v>737846</v>
      </c>
      <c r="D21" s="234">
        <f t="shared" si="11"/>
        <v>737846</v>
      </c>
      <c r="E21" s="234">
        <f t="shared" si="12"/>
        <v>0</v>
      </c>
      <c r="F21" s="335">
        <f t="shared" si="13"/>
        <v>737846</v>
      </c>
      <c r="G21" s="335"/>
      <c r="H21" s="235">
        <f t="shared" si="14"/>
        <v>737846</v>
      </c>
    </row>
    <row r="22" spans="1:8">
      <c r="A22" s="179"/>
      <c r="B22" s="179"/>
      <c r="C22" s="179"/>
      <c r="D22" s="179"/>
      <c r="E22" s="179"/>
      <c r="F22" s="179"/>
      <c r="G22" s="179"/>
      <c r="H22" s="179"/>
    </row>
    <row r="23" spans="1:8">
      <c r="A23" s="126"/>
      <c r="B23" s="126"/>
      <c r="C23" s="126"/>
      <c r="D23" s="126"/>
      <c r="E23" s="126"/>
      <c r="F23" s="126"/>
      <c r="G23" s="126"/>
      <c r="H23" s="126"/>
    </row>
    <row r="24" spans="1:8">
      <c r="A24" s="126" t="s">
        <v>409</v>
      </c>
      <c r="B24" s="126"/>
      <c r="C24" s="126"/>
      <c r="D24" s="126"/>
      <c r="E24" s="126"/>
      <c r="F24" s="126"/>
      <c r="G24" s="126"/>
      <c r="H24" s="126"/>
    </row>
    <row r="25" spans="1:8">
      <c r="A25" s="126"/>
      <c r="B25" s="126"/>
      <c r="C25" s="126"/>
      <c r="D25" s="126"/>
      <c r="E25" s="126"/>
      <c r="F25" s="126"/>
      <c r="G25" s="126"/>
      <c r="H25" s="126"/>
    </row>
  </sheetData>
  <sheetProtection algorithmName="SHA-512" hashValue="lXTactExFZ2PPQ4dgIjJqHgiYFKZ010AgLO19SOBzmsb3G+naKSq2BB0b6jqxwKPYsRN4BWzlUqTzKGcNhsrjg==" saltValue="2/13q0Nql7kF7mQdWWdO1Q==" spinCount="100000" sheet="1" objects="1" scenarios="1"/>
  <mergeCells count="15">
    <mergeCell ref="A16:H16"/>
    <mergeCell ref="F15:G15"/>
    <mergeCell ref="F14:G14"/>
    <mergeCell ref="C5:H6"/>
    <mergeCell ref="A7:B9"/>
    <mergeCell ref="H7:H9"/>
    <mergeCell ref="F10:G10"/>
    <mergeCell ref="F12:G12"/>
    <mergeCell ref="F13:G13"/>
    <mergeCell ref="A11:H11"/>
    <mergeCell ref="F18:G18"/>
    <mergeCell ref="F19:G19"/>
    <mergeCell ref="F20:G20"/>
    <mergeCell ref="F21:G21"/>
    <mergeCell ref="F17:G17"/>
  </mergeCells>
  <pageMargins left="0.7" right="0.7" top="0.75" bottom="0.75" header="0.3" footer="0.3"/>
  <pageSetup orientation="portrait" horizontalDpi="30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L24"/>
  <sheetViews>
    <sheetView showGridLines="0" showRowColHeaders="0" zoomScale="160" zoomScaleNormal="160" workbookViewId="0">
      <selection activeCell="D148" sqref="D148"/>
    </sheetView>
  </sheetViews>
  <sheetFormatPr defaultColWidth="12.26953125" defaultRowHeight="13.5"/>
  <cols>
    <col min="1" max="1" width="16.1796875" style="14" customWidth="1"/>
    <col min="2" max="2" width="37.26953125" style="14" customWidth="1"/>
    <col min="3" max="3" width="16.26953125" style="14" customWidth="1"/>
    <col min="4" max="4" width="19.81640625" style="14" customWidth="1"/>
    <col min="5" max="5" width="18.26953125" style="14" customWidth="1"/>
    <col min="6" max="6" width="9.26953125" style="14" customWidth="1"/>
    <col min="7" max="7" width="10.1796875" style="14" bestFit="1" customWidth="1"/>
    <col min="8" max="8" width="16.1796875" style="14" customWidth="1"/>
    <col min="9" max="9" width="16" style="14" customWidth="1"/>
    <col min="10" max="10" width="15.54296875" style="14" customWidth="1"/>
    <col min="11" max="16384" width="12.26953125" style="1"/>
  </cols>
  <sheetData>
    <row r="1" spans="1:12">
      <c r="A1" s="15"/>
    </row>
    <row r="4" spans="1:12" ht="12.75" customHeight="1">
      <c r="L4" s="8"/>
    </row>
    <row r="5" spans="1:12" ht="12.75" customHeight="1"/>
    <row r="8" spans="1:12" ht="9" customHeight="1">
      <c r="K8" s="7"/>
    </row>
    <row r="9" spans="1:12" ht="12.75" customHeight="1"/>
    <row r="10" spans="1:12" ht="12.75" customHeight="1"/>
    <row r="14" spans="1:12">
      <c r="L14" s="7"/>
    </row>
    <row r="21" spans="11:12">
      <c r="K21" s="7"/>
    </row>
    <row r="24" spans="11:12" ht="15" customHeight="1">
      <c r="L24" s="7"/>
    </row>
  </sheetData>
  <sheetProtection algorithmName="SHA-512" hashValue="HSHJtIRXOS82V4BKsN/qRzVifFw1gxyhlgBoDzaYsRRvvG/pUJgSTQZJ9whnHBDiKDc2O1YYwUZvNh8orwWvAQ==" saltValue="V31EDkeUJiZQaW6Nvbecdw==" spinCount="100000" sheet="1" selectLockedCell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30"/>
  <sheetViews>
    <sheetView showRowColHeaders="0" workbookViewId="0">
      <selection activeCell="A14" sqref="A14"/>
    </sheetView>
  </sheetViews>
  <sheetFormatPr defaultColWidth="12.26953125" defaultRowHeight="13.5"/>
  <cols>
    <col min="1" max="1" width="17.54296875" style="14" customWidth="1"/>
    <col min="2" max="2" width="34.453125" style="14" customWidth="1"/>
    <col min="3" max="3" width="16.26953125" style="14" customWidth="1"/>
    <col min="4" max="4" width="19.81640625" style="14" customWidth="1"/>
    <col min="5" max="5" width="18.26953125" style="14" customWidth="1"/>
    <col min="6" max="6" width="9.26953125" style="14" customWidth="1"/>
    <col min="7" max="7" width="10.1796875" style="14" bestFit="1" customWidth="1"/>
    <col min="8" max="8" width="16.1796875" style="14" customWidth="1"/>
    <col min="9" max="16384" width="12.26953125" style="14"/>
  </cols>
  <sheetData>
    <row r="1" spans="1:10">
      <c r="A1" s="9"/>
      <c r="B1" s="3"/>
      <c r="C1" s="3"/>
      <c r="D1" s="3"/>
      <c r="E1" s="3"/>
      <c r="F1" s="3"/>
      <c r="G1" s="3"/>
      <c r="H1" s="3"/>
    </row>
    <row r="2" spans="1:10">
      <c r="A2" s="10"/>
      <c r="B2" s="4"/>
      <c r="C2" s="4"/>
      <c r="D2" s="4"/>
      <c r="E2" s="4"/>
      <c r="F2" s="4"/>
      <c r="G2" s="4"/>
      <c r="H2" s="4"/>
    </row>
    <row r="3" spans="1:10">
      <c r="A3" s="10"/>
      <c r="B3" s="4"/>
      <c r="C3" s="4"/>
      <c r="D3" s="4"/>
      <c r="E3" s="4"/>
      <c r="F3" s="4"/>
      <c r="G3" s="4"/>
      <c r="H3" s="4"/>
    </row>
    <row r="4" spans="1:10">
      <c r="A4" s="10"/>
      <c r="B4" s="4"/>
      <c r="C4" s="247"/>
      <c r="D4" s="247"/>
      <c r="E4" s="247"/>
      <c r="F4" s="247"/>
      <c r="G4" s="247"/>
      <c r="H4" s="247"/>
      <c r="J4" s="43"/>
    </row>
    <row r="5" spans="1:10">
      <c r="A5" s="10"/>
      <c r="B5" s="4"/>
      <c r="C5" s="247"/>
      <c r="D5" s="247"/>
      <c r="E5" s="247"/>
      <c r="F5" s="247"/>
      <c r="G5" s="247"/>
      <c r="H5" s="247"/>
    </row>
    <row r="6" spans="1:10">
      <c r="A6" s="10"/>
      <c r="B6" s="4"/>
      <c r="C6" s="4"/>
      <c r="D6" s="4"/>
      <c r="E6" s="4"/>
      <c r="F6" s="4"/>
      <c r="G6" s="4"/>
      <c r="H6" s="4"/>
    </row>
    <row r="7" spans="1:10">
      <c r="A7" s="10"/>
      <c r="B7" s="11"/>
      <c r="C7" s="12"/>
      <c r="D7" s="13"/>
      <c r="E7" s="13"/>
      <c r="F7" s="13"/>
      <c r="G7" s="13"/>
      <c r="H7" s="13"/>
    </row>
    <row r="8" spans="1:10" ht="12.75" customHeight="1">
      <c r="A8" s="248" t="s">
        <v>34</v>
      </c>
      <c r="B8" s="249"/>
      <c r="C8" s="37" t="s">
        <v>40</v>
      </c>
      <c r="D8" s="112">
        <f>(1-(1-C10)*(1-D10)*(1-F10)*(1-G10))</f>
        <v>0</v>
      </c>
      <c r="E8" s="35"/>
      <c r="F8" s="35"/>
      <c r="G8" s="36"/>
      <c r="H8" s="254" t="s">
        <v>3</v>
      </c>
    </row>
    <row r="9" spans="1:10" ht="12.75" customHeight="1">
      <c r="A9" s="250"/>
      <c r="B9" s="251"/>
      <c r="C9" s="37" t="s">
        <v>35</v>
      </c>
      <c r="D9" s="37" t="s">
        <v>39</v>
      </c>
      <c r="E9" s="37" t="s">
        <v>0</v>
      </c>
      <c r="F9" s="37" t="s">
        <v>1</v>
      </c>
      <c r="G9" s="38" t="s">
        <v>2</v>
      </c>
      <c r="H9" s="255"/>
    </row>
    <row r="10" spans="1:10" ht="12.75" customHeight="1">
      <c r="A10" s="252"/>
      <c r="B10" s="253"/>
      <c r="C10" s="113">
        <v>0</v>
      </c>
      <c r="D10" s="113">
        <v>0</v>
      </c>
      <c r="E10" s="114">
        <v>0</v>
      </c>
      <c r="F10" s="113">
        <v>0</v>
      </c>
      <c r="G10" s="113">
        <v>0</v>
      </c>
      <c r="H10" s="255"/>
    </row>
    <row r="11" spans="1:10" ht="27" customHeight="1">
      <c r="A11" s="26" t="s">
        <v>4</v>
      </c>
      <c r="B11" s="27" t="s">
        <v>37</v>
      </c>
      <c r="C11" s="111" t="s">
        <v>397</v>
      </c>
      <c r="D11" s="111" t="s">
        <v>398</v>
      </c>
      <c r="E11" s="111" t="s">
        <v>5</v>
      </c>
      <c r="F11" s="259" t="s">
        <v>36</v>
      </c>
      <c r="G11" s="259"/>
      <c r="H11" s="115">
        <v>0</v>
      </c>
    </row>
    <row r="12" spans="1:10" ht="14.5">
      <c r="A12" s="260" t="s">
        <v>334</v>
      </c>
      <c r="B12" s="261"/>
      <c r="C12" s="261"/>
      <c r="D12" s="261"/>
      <c r="E12" s="261"/>
      <c r="F12" s="261"/>
      <c r="G12" s="261"/>
      <c r="H12" s="261"/>
    </row>
    <row r="13" spans="1:10" ht="14.25" customHeight="1">
      <c r="A13" s="41" t="s">
        <v>87</v>
      </c>
      <c r="B13" s="21" t="s">
        <v>88</v>
      </c>
      <c r="C13" s="211">
        <v>5841</v>
      </c>
      <c r="D13" s="94">
        <f>C13*(1-$D$10)*(1-$C$10)</f>
        <v>5841</v>
      </c>
      <c r="E13" s="94">
        <f t="shared" ref="E13:E16" si="0">+D13*$E$10</f>
        <v>0</v>
      </c>
      <c r="F13" s="262">
        <f>(D13*(1-$F$10))*(1-$G$10)+E13</f>
        <v>5841</v>
      </c>
      <c r="G13" s="262"/>
      <c r="H13" s="94">
        <f t="shared" ref="H13:H16" si="1">IF($H$11=0,F13,(F13/(1-$H$11)))</f>
        <v>5841</v>
      </c>
    </row>
    <row r="14" spans="1:10" ht="14.25" customHeight="1">
      <c r="A14" s="42" t="s">
        <v>8</v>
      </c>
      <c r="B14" s="22" t="s">
        <v>84</v>
      </c>
      <c r="C14" s="211">
        <v>3963</v>
      </c>
      <c r="D14" s="95">
        <f t="shared" ref="D14:D16" si="2">C14*(1-$D$10)*(1-$C$10)</f>
        <v>3963</v>
      </c>
      <c r="E14" s="95">
        <f t="shared" si="0"/>
        <v>0</v>
      </c>
      <c r="F14" s="258">
        <f>(D14*(1-$F$10))*(1-$G$10)+E14</f>
        <v>3963</v>
      </c>
      <c r="G14" s="258"/>
      <c r="H14" s="95">
        <f t="shared" si="1"/>
        <v>3963</v>
      </c>
    </row>
    <row r="15" spans="1:10" ht="14.25" customHeight="1">
      <c r="A15" s="42" t="s">
        <v>7</v>
      </c>
      <c r="B15" s="22" t="s">
        <v>85</v>
      </c>
      <c r="C15" s="211">
        <v>2309</v>
      </c>
      <c r="D15" s="95">
        <f t="shared" si="2"/>
        <v>2309</v>
      </c>
      <c r="E15" s="95">
        <f t="shared" si="0"/>
        <v>0</v>
      </c>
      <c r="F15" s="258">
        <f>(D15*(1-$F$10))*(1-$G$10)+E15</f>
        <v>2309</v>
      </c>
      <c r="G15" s="258"/>
      <c r="H15" s="95">
        <f t="shared" si="1"/>
        <v>2309</v>
      </c>
    </row>
    <row r="16" spans="1:10" ht="14.25" customHeight="1">
      <c r="A16" s="41" t="s">
        <v>6</v>
      </c>
      <c r="B16" s="22" t="s">
        <v>86</v>
      </c>
      <c r="C16" s="211">
        <v>1448</v>
      </c>
      <c r="D16" s="95">
        <f t="shared" si="2"/>
        <v>1448</v>
      </c>
      <c r="E16" s="95">
        <f t="shared" si="0"/>
        <v>0</v>
      </c>
      <c r="F16" s="258">
        <f t="shared" ref="F16" si="3">(D16*(1-$F$10))*(1-$G$10)+E16</f>
        <v>1448</v>
      </c>
      <c r="G16" s="258"/>
      <c r="H16" s="95">
        <f t="shared" si="1"/>
        <v>1448</v>
      </c>
    </row>
    <row r="17" spans="1:8" ht="15" customHeight="1">
      <c r="A17" s="256" t="s">
        <v>335</v>
      </c>
      <c r="B17" s="257"/>
      <c r="C17" s="257"/>
      <c r="D17" s="257"/>
      <c r="E17" s="257"/>
      <c r="F17" s="257"/>
      <c r="G17" s="257"/>
      <c r="H17" s="257"/>
    </row>
    <row r="18" spans="1:8">
      <c r="A18" s="132" t="s">
        <v>89</v>
      </c>
      <c r="B18" s="22" t="s">
        <v>402</v>
      </c>
      <c r="C18" s="211">
        <v>131197</v>
      </c>
      <c r="D18" s="96">
        <f t="shared" ref="D18:D26" si="4">C18*(1-$D$10)*(1-$C$10)</f>
        <v>131197</v>
      </c>
      <c r="E18" s="96">
        <f t="shared" ref="E18:E26" si="5">+D18*$E$10</f>
        <v>0</v>
      </c>
      <c r="F18" s="246">
        <f t="shared" ref="F18:F24" si="6">(D18*(1-$F$10))*(1-$G$10)+E18</f>
        <v>131197</v>
      </c>
      <c r="G18" s="246"/>
      <c r="H18" s="96">
        <f t="shared" ref="H18:H26" si="7">IF($H$11=0,F18,(F18/(1-$H$11)))</f>
        <v>131197</v>
      </c>
    </row>
    <row r="19" spans="1:8">
      <c r="A19" s="132" t="s">
        <v>90</v>
      </c>
      <c r="B19" s="22" t="s">
        <v>403</v>
      </c>
      <c r="C19" s="211">
        <v>93438</v>
      </c>
      <c r="D19" s="96">
        <f t="shared" si="4"/>
        <v>93438</v>
      </c>
      <c r="E19" s="96">
        <f t="shared" si="5"/>
        <v>0</v>
      </c>
      <c r="F19" s="246">
        <f>(D19*(1-$F$10))*(1-$G$10)+E19</f>
        <v>93438</v>
      </c>
      <c r="G19" s="246"/>
      <c r="H19" s="96">
        <f t="shared" si="7"/>
        <v>93438</v>
      </c>
    </row>
    <row r="20" spans="1:8">
      <c r="A20" s="132" t="s">
        <v>336</v>
      </c>
      <c r="B20" s="22" t="s">
        <v>95</v>
      </c>
      <c r="C20" s="211">
        <v>78068</v>
      </c>
      <c r="D20" s="96">
        <f t="shared" si="4"/>
        <v>78068</v>
      </c>
      <c r="E20" s="96">
        <f t="shared" si="5"/>
        <v>0</v>
      </c>
      <c r="F20" s="246">
        <f t="shared" si="6"/>
        <v>78068</v>
      </c>
      <c r="G20" s="246"/>
      <c r="H20" s="96">
        <f t="shared" si="7"/>
        <v>78068</v>
      </c>
    </row>
    <row r="21" spans="1:8" ht="13.5" customHeight="1">
      <c r="A21" s="132" t="s">
        <v>481</v>
      </c>
      <c r="B21" s="22" t="s">
        <v>482</v>
      </c>
      <c r="C21" s="211">
        <v>48489</v>
      </c>
      <c r="D21" s="96">
        <f t="shared" si="4"/>
        <v>48489</v>
      </c>
      <c r="E21" s="96">
        <f t="shared" si="5"/>
        <v>0</v>
      </c>
      <c r="F21" s="246">
        <f t="shared" si="6"/>
        <v>48489</v>
      </c>
      <c r="G21" s="246"/>
      <c r="H21" s="96">
        <f t="shared" si="7"/>
        <v>48489</v>
      </c>
    </row>
    <row r="22" spans="1:8" ht="13.5" customHeight="1">
      <c r="A22" s="132" t="s">
        <v>479</v>
      </c>
      <c r="B22" s="22" t="s">
        <v>480</v>
      </c>
      <c r="C22" s="211">
        <v>40504</v>
      </c>
      <c r="D22" s="96">
        <f t="shared" si="4"/>
        <v>40504</v>
      </c>
      <c r="E22" s="96">
        <f t="shared" si="5"/>
        <v>0</v>
      </c>
      <c r="F22" s="246">
        <f t="shared" si="6"/>
        <v>40504</v>
      </c>
      <c r="G22" s="246"/>
      <c r="H22" s="96">
        <f>IF($H$11=0,F22,(F22/(1-$H$11)))</f>
        <v>40504</v>
      </c>
    </row>
    <row r="23" spans="1:8" ht="13.5" customHeight="1">
      <c r="A23" s="132" t="s">
        <v>91</v>
      </c>
      <c r="B23" s="22" t="s">
        <v>96</v>
      </c>
      <c r="C23" s="211">
        <v>23351</v>
      </c>
      <c r="D23" s="96">
        <f t="shared" si="4"/>
        <v>23351</v>
      </c>
      <c r="E23" s="96">
        <f t="shared" si="5"/>
        <v>0</v>
      </c>
      <c r="F23" s="246">
        <f t="shared" si="6"/>
        <v>23351</v>
      </c>
      <c r="G23" s="246"/>
      <c r="H23" s="96">
        <f t="shared" si="7"/>
        <v>23351</v>
      </c>
    </row>
    <row r="24" spans="1:8" ht="13.5" customHeight="1">
      <c r="A24" s="132" t="s">
        <v>92</v>
      </c>
      <c r="B24" s="22" t="s">
        <v>97</v>
      </c>
      <c r="C24" s="211">
        <v>14805</v>
      </c>
      <c r="D24" s="96">
        <f t="shared" si="4"/>
        <v>14805</v>
      </c>
      <c r="E24" s="96">
        <f t="shared" si="5"/>
        <v>0</v>
      </c>
      <c r="F24" s="246">
        <f t="shared" si="6"/>
        <v>14805</v>
      </c>
      <c r="G24" s="246"/>
      <c r="H24" s="96">
        <f t="shared" si="7"/>
        <v>14805</v>
      </c>
    </row>
    <row r="25" spans="1:8" ht="13.5" customHeight="1">
      <c r="A25" s="132" t="s">
        <v>93</v>
      </c>
      <c r="B25" s="88" t="s">
        <v>98</v>
      </c>
      <c r="C25" s="211">
        <v>9855</v>
      </c>
      <c r="D25" s="96">
        <f t="shared" si="4"/>
        <v>9855</v>
      </c>
      <c r="E25" s="96">
        <f t="shared" si="5"/>
        <v>0</v>
      </c>
      <c r="F25" s="246">
        <f>(D25*(1-$F$10))*(1-$G$10)+E25</f>
        <v>9855</v>
      </c>
      <c r="G25" s="246"/>
      <c r="H25" s="96">
        <f t="shared" si="7"/>
        <v>9855</v>
      </c>
    </row>
    <row r="26" spans="1:8" ht="13.5" customHeight="1">
      <c r="A26" s="132" t="s">
        <v>94</v>
      </c>
      <c r="B26" s="89" t="s">
        <v>99</v>
      </c>
      <c r="C26" s="218">
        <v>6240</v>
      </c>
      <c r="D26" s="97">
        <f t="shared" si="4"/>
        <v>6240</v>
      </c>
      <c r="E26" s="97">
        <f t="shared" si="5"/>
        <v>0</v>
      </c>
      <c r="F26" s="245">
        <f t="shared" ref="F26" si="8">(D26*(1-$F$10))*(1-$G$10)+E26</f>
        <v>6240</v>
      </c>
      <c r="G26" s="245"/>
      <c r="H26" s="97">
        <f t="shared" si="7"/>
        <v>6240</v>
      </c>
    </row>
    <row r="27" spans="1:8" ht="13.5" customHeight="1">
      <c r="A27" s="185"/>
      <c r="B27" s="185"/>
      <c r="C27" s="185"/>
      <c r="D27" s="185"/>
      <c r="E27" s="185"/>
      <c r="F27" s="185"/>
      <c r="G27" s="185"/>
      <c r="H27" s="185"/>
    </row>
    <row r="28" spans="1:8" ht="13.5" customHeight="1">
      <c r="A28" s="116" t="s">
        <v>410</v>
      </c>
      <c r="B28" s="116"/>
      <c r="C28" s="116"/>
      <c r="D28" s="116"/>
      <c r="E28" s="116"/>
      <c r="F28" s="116"/>
      <c r="G28" s="116"/>
      <c r="H28" s="116"/>
    </row>
    <row r="29" spans="1:8" ht="13.5" customHeight="1">
      <c r="A29" s="116"/>
      <c r="B29" s="116"/>
      <c r="C29" s="116"/>
      <c r="D29" s="116"/>
      <c r="E29" s="116"/>
      <c r="F29" s="116"/>
      <c r="G29" s="116"/>
      <c r="H29" s="116"/>
    </row>
    <row r="30" spans="1:8" ht="13.5" customHeight="1">
      <c r="A30" s="116"/>
      <c r="B30" s="116"/>
      <c r="C30" s="116"/>
      <c r="D30" s="116"/>
      <c r="E30" s="116"/>
      <c r="F30" s="116"/>
      <c r="G30" s="116"/>
      <c r="H30" s="116"/>
    </row>
  </sheetData>
  <sheetProtection algorithmName="SHA-512" hashValue="Y7v2szlJxGnJ6poB6u0wlgRWGb+oIAEIsXOdJVAzKA3AYq4gMM3MOaxV71EBY++/0lzhaV/8l58nWl7VNDbX3Q==" saltValue="8pS5oB25JnZV1jS5aIQl7g==" spinCount="100000" sheet="1" selectLockedCells="1"/>
  <mergeCells count="19">
    <mergeCell ref="C4:H5"/>
    <mergeCell ref="A8:B10"/>
    <mergeCell ref="H8:H10"/>
    <mergeCell ref="A17:H17"/>
    <mergeCell ref="F16:G16"/>
    <mergeCell ref="F15:G15"/>
    <mergeCell ref="F11:G11"/>
    <mergeCell ref="A12:H12"/>
    <mergeCell ref="F13:G13"/>
    <mergeCell ref="F14:G14"/>
    <mergeCell ref="F26:G26"/>
    <mergeCell ref="F25:G25"/>
    <mergeCell ref="F24:G24"/>
    <mergeCell ref="F19:G19"/>
    <mergeCell ref="F18:G18"/>
    <mergeCell ref="F20:G20"/>
    <mergeCell ref="F23:G23"/>
    <mergeCell ref="F22:G22"/>
    <mergeCell ref="F21:G21"/>
  </mergeCells>
  <phoneticPr fontId="3" type="noConversion"/>
  <printOptions headings="1" gridLine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H124"/>
  <sheetViews>
    <sheetView showRowColHeaders="0" zoomScaleNormal="100" workbookViewId="0">
      <selection activeCell="C9" sqref="C9"/>
    </sheetView>
  </sheetViews>
  <sheetFormatPr defaultColWidth="12.26953125" defaultRowHeight="13.5"/>
  <cols>
    <col min="1" max="1" width="15.1796875" style="57" customWidth="1"/>
    <col min="2" max="2" width="68.81640625" style="57" customWidth="1"/>
    <col min="3" max="3" width="14.26953125" style="57" customWidth="1"/>
    <col min="4" max="4" width="14.453125" style="57" customWidth="1"/>
    <col min="5" max="5" width="12.81640625" style="57" customWidth="1"/>
    <col min="6" max="6" width="9.26953125" style="57" customWidth="1"/>
    <col min="7" max="7" width="9.54296875" style="57" customWidth="1"/>
    <col min="8" max="8" width="16" style="57" customWidth="1"/>
    <col min="9" max="16384" width="12.26953125" style="57"/>
  </cols>
  <sheetData>
    <row r="1" spans="1:8">
      <c r="A1" s="55"/>
      <c r="B1" s="5"/>
      <c r="C1" s="5"/>
      <c r="D1" s="5"/>
      <c r="E1" s="5"/>
      <c r="F1" s="5"/>
      <c r="G1" s="5"/>
      <c r="H1" s="5"/>
    </row>
    <row r="2" spans="1:8">
      <c r="A2" s="56"/>
      <c r="B2" s="6"/>
      <c r="C2" s="6"/>
      <c r="D2" s="6"/>
      <c r="E2" s="6"/>
      <c r="F2" s="6"/>
      <c r="G2" s="6"/>
      <c r="H2" s="6"/>
    </row>
    <row r="3" spans="1:8">
      <c r="A3" s="56"/>
      <c r="B3" s="6"/>
      <c r="C3" s="6"/>
      <c r="D3" s="6"/>
      <c r="E3" s="6"/>
      <c r="F3" s="6"/>
      <c r="G3" s="6"/>
      <c r="H3" s="6"/>
    </row>
    <row r="4" spans="1:8">
      <c r="A4" s="56"/>
      <c r="B4" s="6"/>
      <c r="C4" s="247"/>
      <c r="D4" s="247"/>
      <c r="E4" s="247"/>
      <c r="F4" s="247"/>
      <c r="G4" s="247"/>
      <c r="H4" s="247"/>
    </row>
    <row r="5" spans="1:8">
      <c r="A5" s="56"/>
      <c r="B5" s="6"/>
      <c r="C5" s="247"/>
      <c r="D5" s="247"/>
      <c r="E5" s="247"/>
      <c r="F5" s="247"/>
      <c r="G5" s="247"/>
      <c r="H5" s="247"/>
    </row>
    <row r="6" spans="1:8">
      <c r="A6" s="56"/>
      <c r="B6" s="6"/>
      <c r="C6" s="6"/>
      <c r="D6" s="6"/>
      <c r="E6" s="6"/>
      <c r="F6" s="6"/>
      <c r="G6" s="6"/>
      <c r="H6" s="6"/>
    </row>
    <row r="7" spans="1:8" ht="28.5" customHeight="1">
      <c r="A7" s="280" t="s">
        <v>223</v>
      </c>
      <c r="B7" s="281"/>
      <c r="C7" s="37" t="s">
        <v>40</v>
      </c>
      <c r="D7" s="117">
        <f>(1-(1-C9)*(1-D9)*(1-F9)*(1-G9))</f>
        <v>0</v>
      </c>
      <c r="E7" s="35"/>
      <c r="F7" s="35"/>
      <c r="G7" s="36"/>
      <c r="H7" s="286" t="s">
        <v>3</v>
      </c>
    </row>
    <row r="8" spans="1:8" ht="24" customHeight="1">
      <c r="A8" s="282"/>
      <c r="B8" s="283"/>
      <c r="C8" s="37" t="s">
        <v>35</v>
      </c>
      <c r="D8" s="37" t="s">
        <v>39</v>
      </c>
      <c r="E8" s="37" t="s">
        <v>0</v>
      </c>
      <c r="F8" s="37" t="s">
        <v>1</v>
      </c>
      <c r="G8" s="38" t="s">
        <v>2</v>
      </c>
      <c r="H8" s="287"/>
    </row>
    <row r="9" spans="1:8" ht="12.75" customHeight="1">
      <c r="A9" s="284"/>
      <c r="B9" s="285"/>
      <c r="C9" s="113">
        <v>0</v>
      </c>
      <c r="D9" s="113">
        <v>0</v>
      </c>
      <c r="E9" s="114">
        <v>0</v>
      </c>
      <c r="F9" s="113">
        <v>0</v>
      </c>
      <c r="G9" s="113">
        <v>0</v>
      </c>
      <c r="H9" s="287"/>
    </row>
    <row r="10" spans="1:8" ht="26" customHeight="1">
      <c r="A10" s="39" t="s">
        <v>4</v>
      </c>
      <c r="B10" s="40" t="s">
        <v>37</v>
      </c>
      <c r="C10" s="111" t="s">
        <v>399</v>
      </c>
      <c r="D10" s="111" t="s">
        <v>398</v>
      </c>
      <c r="E10" s="111" t="s">
        <v>5</v>
      </c>
      <c r="F10" s="259" t="s">
        <v>36</v>
      </c>
      <c r="G10" s="259"/>
      <c r="H10" s="115">
        <v>0</v>
      </c>
    </row>
    <row r="11" spans="1:8" ht="12.75" customHeight="1">
      <c r="A11" s="278" t="s">
        <v>217</v>
      </c>
      <c r="B11" s="279"/>
      <c r="C11" s="279"/>
      <c r="D11" s="279"/>
      <c r="E11" s="279"/>
      <c r="F11" s="279"/>
      <c r="G11" s="279"/>
      <c r="H11" s="279"/>
    </row>
    <row r="12" spans="1:8" ht="12.75" customHeight="1">
      <c r="A12" s="47" t="s">
        <v>188</v>
      </c>
      <c r="B12" s="146" t="s">
        <v>189</v>
      </c>
      <c r="C12" s="211">
        <v>30078</v>
      </c>
      <c r="D12" s="90">
        <f t="shared" ref="D12:D23" si="0">C12*(1-$D$9)*(1-$C$9)</f>
        <v>30078</v>
      </c>
      <c r="E12" s="90">
        <f t="shared" ref="E12:E23" si="1">+D12*$E$9</f>
        <v>0</v>
      </c>
      <c r="F12" s="264">
        <f t="shared" ref="F12:F23" si="2">(D12*(1-$F$9))*(1-$G$9)+E12</f>
        <v>30078</v>
      </c>
      <c r="G12" s="264"/>
      <c r="H12" s="90">
        <f>IF($H$10=0,F12,(F12/(1-$H$10)))</f>
        <v>30078</v>
      </c>
    </row>
    <row r="13" spans="1:8" ht="12.75" customHeight="1">
      <c r="A13" s="47" t="s">
        <v>186</v>
      </c>
      <c r="B13" s="146" t="s">
        <v>187</v>
      </c>
      <c r="C13" s="212">
        <v>24297</v>
      </c>
      <c r="D13" s="90">
        <f t="shared" si="0"/>
        <v>24297</v>
      </c>
      <c r="E13" s="90">
        <f t="shared" si="1"/>
        <v>0</v>
      </c>
      <c r="F13" s="264">
        <f>(D13*(1-$F$9))*(1-$G$9)+E13</f>
        <v>24297</v>
      </c>
      <c r="G13" s="264"/>
      <c r="H13" s="90">
        <f t="shared" ref="H13:H23" si="3">IF($H$10=0,F13,(F13/(1-$H$10)))</f>
        <v>24297</v>
      </c>
    </row>
    <row r="14" spans="1:8" ht="12.75" customHeight="1">
      <c r="A14" s="47" t="s">
        <v>184</v>
      </c>
      <c r="B14" s="146" t="s">
        <v>185</v>
      </c>
      <c r="C14" s="212">
        <v>21452</v>
      </c>
      <c r="D14" s="90">
        <f t="shared" si="0"/>
        <v>21452</v>
      </c>
      <c r="E14" s="90">
        <f t="shared" si="1"/>
        <v>0</v>
      </c>
      <c r="F14" s="264">
        <f>(D14*(1-$F$9))*(1-$G$9)+E14</f>
        <v>21452</v>
      </c>
      <c r="G14" s="264"/>
      <c r="H14" s="90">
        <f t="shared" si="3"/>
        <v>21452</v>
      </c>
    </row>
    <row r="15" spans="1:8" ht="12.75" customHeight="1">
      <c r="A15" s="47" t="s">
        <v>182</v>
      </c>
      <c r="B15" s="146" t="s">
        <v>183</v>
      </c>
      <c r="C15" s="212">
        <v>21959</v>
      </c>
      <c r="D15" s="90">
        <f t="shared" si="0"/>
        <v>21959</v>
      </c>
      <c r="E15" s="90">
        <f t="shared" si="1"/>
        <v>0</v>
      </c>
      <c r="F15" s="264">
        <f t="shared" si="2"/>
        <v>21959</v>
      </c>
      <c r="G15" s="264"/>
      <c r="H15" s="90">
        <f t="shared" si="3"/>
        <v>21959</v>
      </c>
    </row>
    <row r="16" spans="1:8" ht="12.75" customHeight="1">
      <c r="A16" s="47" t="s">
        <v>180</v>
      </c>
      <c r="B16" s="146" t="s">
        <v>181</v>
      </c>
      <c r="C16" s="212">
        <v>16338</v>
      </c>
      <c r="D16" s="90">
        <f t="shared" si="0"/>
        <v>16338</v>
      </c>
      <c r="E16" s="90">
        <f t="shared" si="1"/>
        <v>0</v>
      </c>
      <c r="F16" s="264">
        <f t="shared" si="2"/>
        <v>16338</v>
      </c>
      <c r="G16" s="264"/>
      <c r="H16" s="90">
        <f t="shared" si="3"/>
        <v>16338</v>
      </c>
    </row>
    <row r="17" spans="1:8" ht="12.75" customHeight="1">
      <c r="A17" s="47" t="s">
        <v>178</v>
      </c>
      <c r="B17" s="146" t="s">
        <v>179</v>
      </c>
      <c r="C17" s="212">
        <v>12734</v>
      </c>
      <c r="D17" s="90">
        <f t="shared" si="0"/>
        <v>12734</v>
      </c>
      <c r="E17" s="90">
        <f t="shared" si="1"/>
        <v>0</v>
      </c>
      <c r="F17" s="264">
        <f t="shared" si="2"/>
        <v>12734</v>
      </c>
      <c r="G17" s="264"/>
      <c r="H17" s="90">
        <f t="shared" si="3"/>
        <v>12734</v>
      </c>
    </row>
    <row r="18" spans="1:8" ht="12.75" customHeight="1">
      <c r="A18" s="47" t="s">
        <v>176</v>
      </c>
      <c r="B18" s="146" t="s">
        <v>177</v>
      </c>
      <c r="C18" s="212">
        <v>10450</v>
      </c>
      <c r="D18" s="90">
        <f t="shared" si="0"/>
        <v>10450</v>
      </c>
      <c r="E18" s="90">
        <f t="shared" si="1"/>
        <v>0</v>
      </c>
      <c r="F18" s="264">
        <f t="shared" si="2"/>
        <v>10450</v>
      </c>
      <c r="G18" s="264"/>
      <c r="H18" s="90">
        <f t="shared" si="3"/>
        <v>10450</v>
      </c>
    </row>
    <row r="19" spans="1:8" ht="12.75" customHeight="1">
      <c r="A19" s="47" t="s">
        <v>174</v>
      </c>
      <c r="B19" s="146" t="s">
        <v>175</v>
      </c>
      <c r="C19" s="212">
        <v>8987</v>
      </c>
      <c r="D19" s="90">
        <f t="shared" si="0"/>
        <v>8987</v>
      </c>
      <c r="E19" s="90">
        <f t="shared" si="1"/>
        <v>0</v>
      </c>
      <c r="F19" s="264">
        <f t="shared" si="2"/>
        <v>8987</v>
      </c>
      <c r="G19" s="264"/>
      <c r="H19" s="90">
        <f t="shared" si="3"/>
        <v>8987</v>
      </c>
    </row>
    <row r="20" spans="1:8" ht="12.75" customHeight="1">
      <c r="A20" s="47" t="s">
        <v>172</v>
      </c>
      <c r="B20" s="146" t="s">
        <v>173</v>
      </c>
      <c r="C20" s="212">
        <v>7480</v>
      </c>
      <c r="D20" s="90">
        <f t="shared" si="0"/>
        <v>7480</v>
      </c>
      <c r="E20" s="90">
        <f t="shared" si="1"/>
        <v>0</v>
      </c>
      <c r="F20" s="264">
        <f t="shared" si="2"/>
        <v>7480</v>
      </c>
      <c r="G20" s="264"/>
      <c r="H20" s="90">
        <f t="shared" si="3"/>
        <v>7480</v>
      </c>
    </row>
    <row r="21" spans="1:8" ht="12.75" customHeight="1">
      <c r="A21" s="47" t="s">
        <v>170</v>
      </c>
      <c r="B21" s="146" t="s">
        <v>171</v>
      </c>
      <c r="C21" s="212">
        <v>4544</v>
      </c>
      <c r="D21" s="90">
        <f t="shared" si="0"/>
        <v>4544</v>
      </c>
      <c r="E21" s="90">
        <f t="shared" si="1"/>
        <v>0</v>
      </c>
      <c r="F21" s="264">
        <f t="shared" si="2"/>
        <v>4544</v>
      </c>
      <c r="G21" s="264"/>
      <c r="H21" s="90">
        <f t="shared" si="3"/>
        <v>4544</v>
      </c>
    </row>
    <row r="22" spans="1:8" ht="12.75" customHeight="1">
      <c r="A22" s="47" t="s">
        <v>168</v>
      </c>
      <c r="B22" s="146" t="s">
        <v>169</v>
      </c>
      <c r="C22" s="212">
        <v>3338</v>
      </c>
      <c r="D22" s="90">
        <f t="shared" si="0"/>
        <v>3338</v>
      </c>
      <c r="E22" s="90">
        <f t="shared" si="1"/>
        <v>0</v>
      </c>
      <c r="F22" s="264">
        <f t="shared" si="2"/>
        <v>3338</v>
      </c>
      <c r="G22" s="264"/>
      <c r="H22" s="90">
        <f t="shared" si="3"/>
        <v>3338</v>
      </c>
    </row>
    <row r="23" spans="1:8" ht="12.75" customHeight="1">
      <c r="A23" s="46" t="s">
        <v>166</v>
      </c>
      <c r="B23" s="147" t="s">
        <v>167</v>
      </c>
      <c r="C23" s="150">
        <v>2276</v>
      </c>
      <c r="D23" s="90">
        <f t="shared" si="0"/>
        <v>2276</v>
      </c>
      <c r="E23" s="90">
        <f t="shared" si="1"/>
        <v>0</v>
      </c>
      <c r="F23" s="264">
        <f t="shared" si="2"/>
        <v>2276</v>
      </c>
      <c r="G23" s="264"/>
      <c r="H23" s="90">
        <f t="shared" si="3"/>
        <v>2276</v>
      </c>
    </row>
    <row r="24" spans="1:8" ht="12.75" customHeight="1">
      <c r="A24" s="288" t="s">
        <v>218</v>
      </c>
      <c r="B24" s="288"/>
      <c r="C24" s="288"/>
      <c r="D24" s="288"/>
      <c r="E24" s="288"/>
      <c r="F24" s="288"/>
      <c r="G24" s="288"/>
      <c r="H24" s="288"/>
    </row>
    <row r="25" spans="1:8" ht="12.75" customHeight="1">
      <c r="A25" s="48" t="s">
        <v>12</v>
      </c>
      <c r="B25" s="31" t="s">
        <v>210</v>
      </c>
      <c r="C25" s="211">
        <v>6904</v>
      </c>
      <c r="D25" s="90">
        <f>C25*(1-$D$9)*(1-$C$9)</f>
        <v>6904</v>
      </c>
      <c r="E25" s="90">
        <f>+D25*$E$9</f>
        <v>0</v>
      </c>
      <c r="F25" s="264">
        <f>(D25*(1-$F$9))*(1-$G$9)+E25</f>
        <v>6904</v>
      </c>
      <c r="G25" s="264"/>
      <c r="H25" s="90">
        <f>IF($H$10=0,F25,(F25/(1-$H$10)))</f>
        <v>6904</v>
      </c>
    </row>
    <row r="26" spans="1:8" ht="12.75" customHeight="1">
      <c r="A26" s="48" t="s">
        <v>11</v>
      </c>
      <c r="B26" s="31" t="s">
        <v>211</v>
      </c>
      <c r="C26" s="211">
        <v>3994</v>
      </c>
      <c r="D26" s="90">
        <f t="shared" ref="D26:D27" si="4">C26*(1-$D$9)*(1-$C$9)</f>
        <v>3994</v>
      </c>
      <c r="E26" s="90">
        <f>+D26*$E$9</f>
        <v>0</v>
      </c>
      <c r="F26" s="264">
        <f>(D26*(1-$F$9))*(1-$G$9)+E26</f>
        <v>3994</v>
      </c>
      <c r="G26" s="264"/>
      <c r="H26" s="90">
        <f>IF($H$10=0,F26,(F26/(1-$H$10)))</f>
        <v>3994</v>
      </c>
    </row>
    <row r="27" spans="1:8" ht="12.75" customHeight="1">
      <c r="A27" s="48" t="s">
        <v>10</v>
      </c>
      <c r="B27" s="31" t="s">
        <v>212</v>
      </c>
      <c r="C27" s="211">
        <v>2344</v>
      </c>
      <c r="D27" s="90">
        <f t="shared" si="4"/>
        <v>2344</v>
      </c>
      <c r="E27" s="90">
        <f>+D27*$E$9</f>
        <v>0</v>
      </c>
      <c r="F27" s="264">
        <f>(D27*(1-$F$9))*(1-$G$9)+E27</f>
        <v>2344</v>
      </c>
      <c r="G27" s="264"/>
      <c r="H27" s="90">
        <f>IF($H$10=0,F27,(F27/(1-$H$10)))</f>
        <v>2344</v>
      </c>
    </row>
    <row r="28" spans="1:8">
      <c r="A28" s="49" t="s">
        <v>9</v>
      </c>
      <c r="B28" s="32" t="s">
        <v>213</v>
      </c>
      <c r="C28" s="211">
        <v>1609</v>
      </c>
      <c r="D28" s="91">
        <f>C28*(1-$D$9)*(1-$C$9)</f>
        <v>1609</v>
      </c>
      <c r="E28" s="91">
        <f t="shared" ref="E28" si="5">+D28*$E$9</f>
        <v>0</v>
      </c>
      <c r="F28" s="289">
        <f>(D28*(1-$F$9))*(1-$G$9)+E28</f>
        <v>1609</v>
      </c>
      <c r="G28" s="289"/>
      <c r="H28" s="91">
        <f t="shared" ref="H28" si="6">IF($H$10=0,F28,(F28/(1-$H$10)))</f>
        <v>1609</v>
      </c>
    </row>
    <row r="29" spans="1:8">
      <c r="A29" s="271" t="s">
        <v>219</v>
      </c>
      <c r="B29" s="271"/>
      <c r="C29" s="271"/>
      <c r="D29" s="271"/>
      <c r="E29" s="271"/>
      <c r="F29" s="271"/>
      <c r="G29" s="271"/>
      <c r="H29" s="271"/>
    </row>
    <row r="30" spans="1:8">
      <c r="A30" s="86" t="s">
        <v>17</v>
      </c>
      <c r="B30" s="135" t="s">
        <v>107</v>
      </c>
      <c r="C30" s="211">
        <v>223235</v>
      </c>
      <c r="D30" s="90">
        <f t="shared" ref="D30:D46" si="7">C30*(1-$D$9)*(1-$C$9)</f>
        <v>223235</v>
      </c>
      <c r="E30" s="90">
        <f t="shared" ref="E30:E45" si="8">+D30*$E$9</f>
        <v>0</v>
      </c>
      <c r="F30" s="264">
        <f t="shared" ref="F30:F45" si="9">(D30*(1-$F$9))*(1-$G$9)+E30</f>
        <v>223235</v>
      </c>
      <c r="G30" s="264"/>
      <c r="H30" s="90">
        <f t="shared" ref="H30:H45" si="10">IF($H$10=0,F30,(F30/(1-$H$10)))</f>
        <v>223235</v>
      </c>
    </row>
    <row r="31" spans="1:8">
      <c r="A31" s="48" t="s">
        <v>16</v>
      </c>
      <c r="B31" s="31" t="s">
        <v>108</v>
      </c>
      <c r="C31" s="211">
        <v>178979</v>
      </c>
      <c r="D31" s="90">
        <f t="shared" si="7"/>
        <v>178979</v>
      </c>
      <c r="E31" s="90">
        <f t="shared" si="8"/>
        <v>0</v>
      </c>
      <c r="F31" s="264">
        <f t="shared" si="9"/>
        <v>178979</v>
      </c>
      <c r="G31" s="264"/>
      <c r="H31" s="90">
        <f t="shared" si="10"/>
        <v>178979</v>
      </c>
    </row>
    <row r="32" spans="1:8">
      <c r="A32" s="48" t="s">
        <v>15</v>
      </c>
      <c r="B32" s="31" t="s">
        <v>109</v>
      </c>
      <c r="C32" s="211">
        <v>160180</v>
      </c>
      <c r="D32" s="90">
        <f t="shared" si="7"/>
        <v>160180</v>
      </c>
      <c r="E32" s="90">
        <f t="shared" si="8"/>
        <v>0</v>
      </c>
      <c r="F32" s="264">
        <f>(D32*(1-$F$9))*(1-$G$9)+E32</f>
        <v>160180</v>
      </c>
      <c r="G32" s="264"/>
      <c r="H32" s="90">
        <f t="shared" si="10"/>
        <v>160180</v>
      </c>
    </row>
    <row r="33" spans="1:8">
      <c r="A33" s="48" t="s">
        <v>14</v>
      </c>
      <c r="B33" s="31" t="s">
        <v>110</v>
      </c>
      <c r="C33" s="211">
        <v>137407</v>
      </c>
      <c r="D33" s="90">
        <f t="shared" si="7"/>
        <v>137407</v>
      </c>
      <c r="E33" s="90">
        <f t="shared" si="8"/>
        <v>0</v>
      </c>
      <c r="F33" s="264">
        <f t="shared" si="9"/>
        <v>137407</v>
      </c>
      <c r="G33" s="264"/>
      <c r="H33" s="90">
        <f t="shared" si="10"/>
        <v>137407</v>
      </c>
    </row>
    <row r="34" spans="1:8">
      <c r="A34" s="48" t="s">
        <v>13</v>
      </c>
      <c r="B34" s="31" t="s">
        <v>111</v>
      </c>
      <c r="C34" s="211">
        <v>110874</v>
      </c>
      <c r="D34" s="90">
        <f t="shared" si="7"/>
        <v>110874</v>
      </c>
      <c r="E34" s="90">
        <f t="shared" si="8"/>
        <v>0</v>
      </c>
      <c r="F34" s="264">
        <f t="shared" si="9"/>
        <v>110874</v>
      </c>
      <c r="G34" s="264"/>
      <c r="H34" s="90">
        <f t="shared" si="10"/>
        <v>110874</v>
      </c>
    </row>
    <row r="35" spans="1:8">
      <c r="A35" s="48" t="s">
        <v>100</v>
      </c>
      <c r="B35" s="31" t="s">
        <v>244</v>
      </c>
      <c r="C35" s="211">
        <v>93266</v>
      </c>
      <c r="D35" s="90">
        <f t="shared" si="7"/>
        <v>93266</v>
      </c>
      <c r="E35" s="90">
        <f t="shared" si="8"/>
        <v>0</v>
      </c>
      <c r="F35" s="264">
        <f t="shared" si="9"/>
        <v>93266</v>
      </c>
      <c r="G35" s="264"/>
      <c r="H35" s="90">
        <f t="shared" si="10"/>
        <v>93266</v>
      </c>
    </row>
    <row r="36" spans="1:8">
      <c r="A36" s="48" t="s">
        <v>101</v>
      </c>
      <c r="B36" s="31" t="s">
        <v>112</v>
      </c>
      <c r="C36" s="211">
        <v>82315</v>
      </c>
      <c r="D36" s="90">
        <f t="shared" si="7"/>
        <v>82315</v>
      </c>
      <c r="E36" s="90">
        <f t="shared" si="8"/>
        <v>0</v>
      </c>
      <c r="F36" s="264">
        <f t="shared" si="9"/>
        <v>82315</v>
      </c>
      <c r="G36" s="264"/>
      <c r="H36" s="90">
        <f t="shared" si="10"/>
        <v>82315</v>
      </c>
    </row>
    <row r="37" spans="1:8">
      <c r="A37" s="48" t="s">
        <v>102</v>
      </c>
      <c r="B37" s="31" t="s">
        <v>245</v>
      </c>
      <c r="C37" s="211">
        <v>59795</v>
      </c>
      <c r="D37" s="90">
        <f t="shared" si="7"/>
        <v>59795</v>
      </c>
      <c r="E37" s="90">
        <f t="shared" si="8"/>
        <v>0</v>
      </c>
      <c r="F37" s="264">
        <f t="shared" si="9"/>
        <v>59795</v>
      </c>
      <c r="G37" s="264"/>
      <c r="H37" s="90">
        <f t="shared" si="10"/>
        <v>59795</v>
      </c>
    </row>
    <row r="38" spans="1:8">
      <c r="A38" s="48" t="s">
        <v>103</v>
      </c>
      <c r="B38" s="31" t="s">
        <v>429</v>
      </c>
      <c r="C38" s="211">
        <v>48231</v>
      </c>
      <c r="D38" s="90">
        <f t="shared" si="7"/>
        <v>48231</v>
      </c>
      <c r="E38" s="90">
        <f t="shared" si="8"/>
        <v>0</v>
      </c>
      <c r="F38" s="264">
        <f t="shared" si="9"/>
        <v>48231</v>
      </c>
      <c r="G38" s="264"/>
      <c r="H38" s="90">
        <f t="shared" si="10"/>
        <v>48231</v>
      </c>
    </row>
    <row r="39" spans="1:8">
      <c r="A39" s="48" t="s">
        <v>83</v>
      </c>
      <c r="B39" s="31" t="s">
        <v>214</v>
      </c>
      <c r="C39" s="211">
        <v>28848</v>
      </c>
      <c r="D39" s="90">
        <f t="shared" si="7"/>
        <v>28848</v>
      </c>
      <c r="E39" s="90">
        <f t="shared" si="8"/>
        <v>0</v>
      </c>
      <c r="F39" s="264">
        <f t="shared" si="9"/>
        <v>28848</v>
      </c>
      <c r="G39" s="264"/>
      <c r="H39" s="90">
        <f t="shared" si="10"/>
        <v>28848</v>
      </c>
    </row>
    <row r="40" spans="1:8">
      <c r="A40" s="48" t="s">
        <v>82</v>
      </c>
      <c r="B40" s="31" t="s">
        <v>113</v>
      </c>
      <c r="C40" s="211">
        <v>19236</v>
      </c>
      <c r="D40" s="90">
        <f t="shared" si="7"/>
        <v>19236</v>
      </c>
      <c r="E40" s="90">
        <f t="shared" si="8"/>
        <v>0</v>
      </c>
      <c r="F40" s="264">
        <f t="shared" si="9"/>
        <v>19236</v>
      </c>
      <c r="G40" s="264"/>
      <c r="H40" s="90">
        <f t="shared" si="10"/>
        <v>19236</v>
      </c>
    </row>
    <row r="41" spans="1:8">
      <c r="A41" s="48" t="s">
        <v>81</v>
      </c>
      <c r="B41" s="31" t="s">
        <v>114</v>
      </c>
      <c r="C41" s="211">
        <v>11871</v>
      </c>
      <c r="D41" s="90">
        <f t="shared" si="7"/>
        <v>11871</v>
      </c>
      <c r="E41" s="90">
        <f t="shared" si="8"/>
        <v>0</v>
      </c>
      <c r="F41" s="264">
        <f t="shared" si="9"/>
        <v>11871</v>
      </c>
      <c r="G41" s="264"/>
      <c r="H41" s="90">
        <f t="shared" si="10"/>
        <v>11871</v>
      </c>
    </row>
    <row r="42" spans="1:8">
      <c r="A42" s="48" t="s">
        <v>80</v>
      </c>
      <c r="B42" s="31" t="s">
        <v>115</v>
      </c>
      <c r="C42" s="211">
        <v>7674</v>
      </c>
      <c r="D42" s="90">
        <f t="shared" si="7"/>
        <v>7674</v>
      </c>
      <c r="E42" s="90">
        <f t="shared" si="8"/>
        <v>0</v>
      </c>
      <c r="F42" s="264">
        <f t="shared" si="9"/>
        <v>7674</v>
      </c>
      <c r="G42" s="264"/>
      <c r="H42" s="90">
        <f t="shared" si="10"/>
        <v>7674</v>
      </c>
    </row>
    <row r="43" spans="1:8">
      <c r="A43" s="48" t="s">
        <v>104</v>
      </c>
      <c r="B43" s="31" t="s">
        <v>215</v>
      </c>
      <c r="C43" s="211">
        <v>4700</v>
      </c>
      <c r="D43" s="90">
        <f t="shared" si="7"/>
        <v>4700</v>
      </c>
      <c r="E43" s="90">
        <f t="shared" si="8"/>
        <v>0</v>
      </c>
      <c r="F43" s="264">
        <f t="shared" si="9"/>
        <v>4700</v>
      </c>
      <c r="G43" s="264"/>
      <c r="H43" s="90">
        <f t="shared" si="10"/>
        <v>4700</v>
      </c>
    </row>
    <row r="44" spans="1:8">
      <c r="A44" s="48" t="s">
        <v>105</v>
      </c>
      <c r="B44" s="31" t="s">
        <v>246</v>
      </c>
      <c r="C44" s="211">
        <v>2983</v>
      </c>
      <c r="D44" s="90">
        <f t="shared" si="7"/>
        <v>2983</v>
      </c>
      <c r="E44" s="90">
        <f t="shared" si="8"/>
        <v>0</v>
      </c>
      <c r="F44" s="264">
        <f t="shared" si="9"/>
        <v>2983</v>
      </c>
      <c r="G44" s="264"/>
      <c r="H44" s="90">
        <f t="shared" si="10"/>
        <v>2983</v>
      </c>
    </row>
    <row r="45" spans="1:8">
      <c r="A45" s="48" t="s">
        <v>106</v>
      </c>
      <c r="B45" s="31" t="s">
        <v>247</v>
      </c>
      <c r="C45" s="211">
        <v>2092</v>
      </c>
      <c r="D45" s="92">
        <f t="shared" si="7"/>
        <v>2092</v>
      </c>
      <c r="E45" s="92">
        <f t="shared" si="8"/>
        <v>0</v>
      </c>
      <c r="F45" s="263">
        <f t="shared" si="9"/>
        <v>2092</v>
      </c>
      <c r="G45" s="263"/>
      <c r="H45" s="92">
        <f t="shared" si="10"/>
        <v>2092</v>
      </c>
    </row>
    <row r="46" spans="1:8">
      <c r="A46" s="139" t="s">
        <v>337</v>
      </c>
      <c r="B46" s="136" t="s">
        <v>338</v>
      </c>
      <c r="C46" s="211">
        <v>10063</v>
      </c>
      <c r="D46" s="92">
        <f t="shared" si="7"/>
        <v>10063</v>
      </c>
      <c r="E46" s="92">
        <f t="shared" ref="E46" si="11">+D46*$E$9</f>
        <v>0</v>
      </c>
      <c r="F46" s="263">
        <f t="shared" ref="F46" si="12">(D46*(1-$F$9))*(1-$G$9)+E46</f>
        <v>10063</v>
      </c>
      <c r="G46" s="263"/>
      <c r="H46" s="92">
        <f t="shared" ref="H46" si="13">IF($H$10=0,F46,(F46/(1-$H$10)))</f>
        <v>10063</v>
      </c>
    </row>
    <row r="47" spans="1:8">
      <c r="A47" s="137" t="s">
        <v>18</v>
      </c>
      <c r="B47" s="138" t="s">
        <v>216</v>
      </c>
      <c r="C47" s="211">
        <v>10063</v>
      </c>
      <c r="D47" s="92">
        <f>C47*(1-$D$9)*(1-$C$9)</f>
        <v>10063</v>
      </c>
      <c r="E47" s="92">
        <f>+D47*$E$9</f>
        <v>0</v>
      </c>
      <c r="F47" s="263">
        <f>(D47*(1-$F$9))*(1-$G$9)+E47</f>
        <v>10063</v>
      </c>
      <c r="G47" s="263"/>
      <c r="H47" s="92">
        <f>IF($H$10=0,F47,(F47/(1-$H$10)))</f>
        <v>10063</v>
      </c>
    </row>
    <row r="48" spans="1:8">
      <c r="A48" s="265" t="s">
        <v>308</v>
      </c>
      <c r="B48" s="266"/>
      <c r="C48" s="266"/>
      <c r="D48" s="266"/>
      <c r="E48" s="266"/>
      <c r="F48" s="266"/>
      <c r="G48" s="266"/>
      <c r="H48" s="266"/>
    </row>
    <row r="49" spans="1:8">
      <c r="A49" s="50" t="s">
        <v>309</v>
      </c>
      <c r="B49" s="118" t="s">
        <v>354</v>
      </c>
      <c r="C49" s="148">
        <v>31867</v>
      </c>
      <c r="D49" s="92">
        <f>C49*(1-$D$9)*(1-$C$9)</f>
        <v>31867</v>
      </c>
      <c r="E49" s="92">
        <f>+D49*$E$9</f>
        <v>0</v>
      </c>
      <c r="F49" s="263">
        <f>(D49*(1-$F$9))*(1-$G$9)+E49</f>
        <v>31867</v>
      </c>
      <c r="G49" s="263"/>
      <c r="H49" s="92">
        <f>IF($H$10=0,F49,(F49/(1-$H$10)))</f>
        <v>31867</v>
      </c>
    </row>
    <row r="50" spans="1:8">
      <c r="A50" s="50" t="s">
        <v>310</v>
      </c>
      <c r="B50" s="118" t="s">
        <v>355</v>
      </c>
      <c r="C50" s="149">
        <v>24019</v>
      </c>
      <c r="D50" s="92">
        <f t="shared" ref="D50:D66" si="14">C50*(1-$D$9)*(1-$C$9)</f>
        <v>24019</v>
      </c>
      <c r="E50" s="92">
        <f t="shared" ref="E50:E66" si="15">+D50*$E$9</f>
        <v>0</v>
      </c>
      <c r="F50" s="263">
        <f t="shared" ref="F50:F58" si="16">(D50*(1-$F$9))*(1-$G$9)+E50</f>
        <v>24019</v>
      </c>
      <c r="G50" s="263"/>
      <c r="H50" s="92">
        <f t="shared" ref="H50:H58" si="17">IF($H$10=0,F50,(F50/(1-$H$10)))</f>
        <v>24019</v>
      </c>
    </row>
    <row r="51" spans="1:8">
      <c r="A51" s="50" t="s">
        <v>311</v>
      </c>
      <c r="B51" s="140" t="s">
        <v>356</v>
      </c>
      <c r="C51" s="149">
        <v>19628.309861354752</v>
      </c>
      <c r="D51" s="92">
        <f t="shared" si="14"/>
        <v>19628.309861354752</v>
      </c>
      <c r="E51" s="92">
        <f t="shared" si="15"/>
        <v>0</v>
      </c>
      <c r="F51" s="263">
        <f t="shared" si="16"/>
        <v>19628.309861354752</v>
      </c>
      <c r="G51" s="263"/>
      <c r="H51" s="92">
        <f t="shared" si="17"/>
        <v>19628.309861354752</v>
      </c>
    </row>
    <row r="52" spans="1:8">
      <c r="A52" s="50" t="s">
        <v>312</v>
      </c>
      <c r="B52" s="118" t="s">
        <v>357</v>
      </c>
      <c r="C52" s="149">
        <v>15307</v>
      </c>
      <c r="D52" s="92">
        <f t="shared" si="14"/>
        <v>15307</v>
      </c>
      <c r="E52" s="92">
        <f t="shared" si="15"/>
        <v>0</v>
      </c>
      <c r="F52" s="263">
        <f t="shared" si="16"/>
        <v>15307</v>
      </c>
      <c r="G52" s="263"/>
      <c r="H52" s="92">
        <f t="shared" si="17"/>
        <v>15307</v>
      </c>
    </row>
    <row r="53" spans="1:8">
      <c r="A53" s="50" t="s">
        <v>313</v>
      </c>
      <c r="B53" s="118" t="s">
        <v>358</v>
      </c>
      <c r="C53" s="149">
        <v>13764.082670634067</v>
      </c>
      <c r="D53" s="92">
        <f t="shared" si="14"/>
        <v>13764.082670634067</v>
      </c>
      <c r="E53" s="92">
        <f t="shared" si="15"/>
        <v>0</v>
      </c>
      <c r="F53" s="263">
        <f t="shared" si="16"/>
        <v>13764.082670634067</v>
      </c>
      <c r="G53" s="263"/>
      <c r="H53" s="92">
        <f t="shared" si="17"/>
        <v>13764.082670634067</v>
      </c>
    </row>
    <row r="54" spans="1:8">
      <c r="A54" s="50" t="s">
        <v>314</v>
      </c>
      <c r="B54" s="118" t="s">
        <v>359</v>
      </c>
      <c r="C54" s="149">
        <v>12228</v>
      </c>
      <c r="D54" s="92">
        <f t="shared" si="14"/>
        <v>12228</v>
      </c>
      <c r="E54" s="92">
        <f t="shared" si="15"/>
        <v>0</v>
      </c>
      <c r="F54" s="263">
        <f t="shared" si="16"/>
        <v>12228</v>
      </c>
      <c r="G54" s="263"/>
      <c r="H54" s="92">
        <f t="shared" si="17"/>
        <v>12228</v>
      </c>
    </row>
    <row r="55" spans="1:8">
      <c r="A55" s="50" t="s">
        <v>315</v>
      </c>
      <c r="B55" s="118" t="s">
        <v>360</v>
      </c>
      <c r="C55" s="149">
        <v>9165</v>
      </c>
      <c r="D55" s="92">
        <f t="shared" si="14"/>
        <v>9165</v>
      </c>
      <c r="E55" s="92">
        <f t="shared" si="15"/>
        <v>0</v>
      </c>
      <c r="F55" s="263">
        <f t="shared" si="16"/>
        <v>9165</v>
      </c>
      <c r="G55" s="263"/>
      <c r="H55" s="92">
        <f t="shared" si="17"/>
        <v>9165</v>
      </c>
    </row>
    <row r="56" spans="1:8">
      <c r="A56" s="50" t="s">
        <v>316</v>
      </c>
      <c r="B56" s="118" t="s">
        <v>361</v>
      </c>
      <c r="C56" s="149">
        <v>5873</v>
      </c>
      <c r="D56" s="92">
        <f t="shared" si="14"/>
        <v>5873</v>
      </c>
      <c r="E56" s="92">
        <f t="shared" si="15"/>
        <v>0</v>
      </c>
      <c r="F56" s="263">
        <f t="shared" si="16"/>
        <v>5873</v>
      </c>
      <c r="G56" s="263"/>
      <c r="H56" s="92">
        <f t="shared" si="17"/>
        <v>5873</v>
      </c>
    </row>
    <row r="57" spans="1:8">
      <c r="A57" s="50" t="s">
        <v>317</v>
      </c>
      <c r="B57" s="118" t="s">
        <v>362</v>
      </c>
      <c r="C57" s="149">
        <v>3989</v>
      </c>
      <c r="D57" s="92">
        <f t="shared" si="14"/>
        <v>3989</v>
      </c>
      <c r="E57" s="92">
        <f t="shared" si="15"/>
        <v>0</v>
      </c>
      <c r="F57" s="263">
        <f t="shared" si="16"/>
        <v>3989</v>
      </c>
      <c r="G57" s="263"/>
      <c r="H57" s="92">
        <f t="shared" si="17"/>
        <v>3989</v>
      </c>
    </row>
    <row r="58" spans="1:8">
      <c r="A58" s="50" t="s">
        <v>318</v>
      </c>
      <c r="B58" s="118" t="s">
        <v>363</v>
      </c>
      <c r="C58" s="150">
        <v>2952</v>
      </c>
      <c r="D58" s="92">
        <f t="shared" si="14"/>
        <v>2952</v>
      </c>
      <c r="E58" s="92">
        <f t="shared" si="15"/>
        <v>0</v>
      </c>
      <c r="F58" s="263">
        <f t="shared" si="16"/>
        <v>2952</v>
      </c>
      <c r="G58" s="263"/>
      <c r="H58" s="92">
        <f t="shared" si="17"/>
        <v>2952</v>
      </c>
    </row>
    <row r="59" spans="1:8">
      <c r="A59" s="265" t="s">
        <v>319</v>
      </c>
      <c r="B59" s="266"/>
      <c r="C59" s="266"/>
      <c r="D59" s="266"/>
      <c r="E59" s="266"/>
      <c r="F59" s="266"/>
      <c r="G59" s="266"/>
      <c r="H59" s="266"/>
    </row>
    <row r="60" spans="1:8">
      <c r="A60" s="50" t="s">
        <v>320</v>
      </c>
      <c r="B60" s="141" t="s">
        <v>364</v>
      </c>
      <c r="C60" s="133">
        <v>40882</v>
      </c>
      <c r="D60" s="92">
        <f t="shared" si="14"/>
        <v>40882</v>
      </c>
      <c r="E60" s="92">
        <f t="shared" si="15"/>
        <v>0</v>
      </c>
      <c r="F60" s="263">
        <f t="shared" ref="F60:F66" si="18">(D60*(1-$F$9))*(1-$G$9)+E60</f>
        <v>40882</v>
      </c>
      <c r="G60" s="263"/>
      <c r="H60" s="92">
        <f t="shared" ref="H60:H66" si="19">IF($H$10=0,F60,(F60/(1-$H$10)))</f>
        <v>40882</v>
      </c>
    </row>
    <row r="61" spans="1:8">
      <c r="A61" s="142" t="s">
        <v>321</v>
      </c>
      <c r="B61" s="143" t="s">
        <v>365</v>
      </c>
      <c r="C61" s="131">
        <v>0</v>
      </c>
      <c r="D61" s="92">
        <f t="shared" si="14"/>
        <v>0</v>
      </c>
      <c r="E61" s="92">
        <f t="shared" si="15"/>
        <v>0</v>
      </c>
      <c r="F61" s="263">
        <f t="shared" si="18"/>
        <v>0</v>
      </c>
      <c r="G61" s="263"/>
      <c r="H61" s="92">
        <f t="shared" si="19"/>
        <v>0</v>
      </c>
    </row>
    <row r="62" spans="1:8">
      <c r="A62" s="142" t="s">
        <v>322</v>
      </c>
      <c r="B62" s="143" t="s">
        <v>366</v>
      </c>
      <c r="C62" s="131">
        <v>0</v>
      </c>
      <c r="D62" s="92">
        <f t="shared" si="14"/>
        <v>0</v>
      </c>
      <c r="E62" s="92">
        <f t="shared" si="15"/>
        <v>0</v>
      </c>
      <c r="F62" s="263">
        <f t="shared" si="18"/>
        <v>0</v>
      </c>
      <c r="G62" s="263"/>
      <c r="H62" s="92">
        <f t="shared" si="19"/>
        <v>0</v>
      </c>
    </row>
    <row r="63" spans="1:8">
      <c r="A63" s="142" t="s">
        <v>323</v>
      </c>
      <c r="B63" s="140" t="s">
        <v>367</v>
      </c>
      <c r="C63" s="131">
        <v>13404</v>
      </c>
      <c r="D63" s="92">
        <f t="shared" si="14"/>
        <v>13404</v>
      </c>
      <c r="E63" s="92">
        <f t="shared" si="15"/>
        <v>0</v>
      </c>
      <c r="F63" s="263">
        <f t="shared" si="18"/>
        <v>13404</v>
      </c>
      <c r="G63" s="263"/>
      <c r="H63" s="92">
        <f t="shared" si="19"/>
        <v>13404</v>
      </c>
    </row>
    <row r="64" spans="1:8">
      <c r="A64" s="142" t="s">
        <v>340</v>
      </c>
      <c r="B64" s="143" t="s">
        <v>368</v>
      </c>
      <c r="C64" s="131">
        <v>0</v>
      </c>
      <c r="D64" s="92">
        <f t="shared" si="14"/>
        <v>0</v>
      </c>
      <c r="E64" s="92">
        <f t="shared" si="15"/>
        <v>0</v>
      </c>
      <c r="F64" s="263">
        <f t="shared" si="18"/>
        <v>0</v>
      </c>
      <c r="G64" s="263"/>
      <c r="H64" s="92">
        <f t="shared" si="19"/>
        <v>0</v>
      </c>
    </row>
    <row r="65" spans="1:8">
      <c r="A65" s="142" t="s">
        <v>324</v>
      </c>
      <c r="B65" s="143" t="s">
        <v>369</v>
      </c>
      <c r="C65" s="131">
        <v>8815</v>
      </c>
      <c r="D65" s="92">
        <f t="shared" si="14"/>
        <v>8815</v>
      </c>
      <c r="E65" s="92">
        <f t="shared" si="15"/>
        <v>0</v>
      </c>
      <c r="F65" s="263">
        <f t="shared" si="18"/>
        <v>8815</v>
      </c>
      <c r="G65" s="263"/>
      <c r="H65" s="92">
        <f t="shared" si="19"/>
        <v>8815</v>
      </c>
    </row>
    <row r="66" spans="1:8">
      <c r="A66" s="144" t="s">
        <v>325</v>
      </c>
      <c r="B66" s="145" t="s">
        <v>370</v>
      </c>
      <c r="C66" s="134">
        <v>0</v>
      </c>
      <c r="D66" s="92">
        <f t="shared" si="14"/>
        <v>0</v>
      </c>
      <c r="E66" s="92">
        <f t="shared" si="15"/>
        <v>0</v>
      </c>
      <c r="F66" s="263">
        <f t="shared" si="18"/>
        <v>0</v>
      </c>
      <c r="G66" s="263"/>
      <c r="H66" s="92">
        <f t="shared" si="19"/>
        <v>0</v>
      </c>
    </row>
    <row r="67" spans="1:8">
      <c r="A67" s="265" t="s">
        <v>378</v>
      </c>
      <c r="B67" s="266"/>
      <c r="C67" s="266"/>
      <c r="D67" s="266"/>
      <c r="E67" s="266"/>
      <c r="F67" s="266"/>
      <c r="G67" s="266"/>
      <c r="H67" s="266"/>
    </row>
    <row r="68" spans="1:8">
      <c r="A68" s="50" t="s">
        <v>371</v>
      </c>
      <c r="B68" s="141" t="s">
        <v>434</v>
      </c>
      <c r="C68" s="133">
        <v>263883</v>
      </c>
      <c r="D68" s="92">
        <f t="shared" ref="D68:D74" si="20">C68*(1-$D$9)*(1-$C$9)</f>
        <v>263883</v>
      </c>
      <c r="E68" s="92">
        <f t="shared" ref="E68:E74" si="21">+D68*$E$9</f>
        <v>0</v>
      </c>
      <c r="F68" s="263">
        <f t="shared" ref="F68:F74" si="22">(D68*(1-$F$9))*(1-$G$9)+E68</f>
        <v>263883</v>
      </c>
      <c r="G68" s="263"/>
      <c r="H68" s="92">
        <f t="shared" ref="H68:H74" si="23">IF($H$10=0,F68,(F68/(1-$H$10)))</f>
        <v>263883</v>
      </c>
    </row>
    <row r="69" spans="1:8">
      <c r="A69" s="142" t="s">
        <v>372</v>
      </c>
      <c r="B69" s="143" t="s">
        <v>435</v>
      </c>
      <c r="C69" s="131">
        <v>186759</v>
      </c>
      <c r="D69" s="92">
        <f t="shared" si="20"/>
        <v>186759</v>
      </c>
      <c r="E69" s="92">
        <f t="shared" si="21"/>
        <v>0</v>
      </c>
      <c r="F69" s="263">
        <f t="shared" si="22"/>
        <v>186759</v>
      </c>
      <c r="G69" s="263"/>
      <c r="H69" s="92">
        <f t="shared" si="23"/>
        <v>186759</v>
      </c>
    </row>
    <row r="70" spans="1:8">
      <c r="A70" s="142" t="s">
        <v>373</v>
      </c>
      <c r="B70" s="143" t="s">
        <v>436</v>
      </c>
      <c r="C70" s="131">
        <v>0</v>
      </c>
      <c r="D70" s="92">
        <f t="shared" si="20"/>
        <v>0</v>
      </c>
      <c r="E70" s="92">
        <f t="shared" si="21"/>
        <v>0</v>
      </c>
      <c r="F70" s="263">
        <f t="shared" si="22"/>
        <v>0</v>
      </c>
      <c r="G70" s="263"/>
      <c r="H70" s="92">
        <f t="shared" si="23"/>
        <v>0</v>
      </c>
    </row>
    <row r="71" spans="1:8">
      <c r="A71" s="142" t="s">
        <v>374</v>
      </c>
      <c r="B71" s="140" t="s">
        <v>437</v>
      </c>
      <c r="C71" s="131">
        <v>57546</v>
      </c>
      <c r="D71" s="92">
        <f t="shared" si="20"/>
        <v>57546</v>
      </c>
      <c r="E71" s="92">
        <f t="shared" si="21"/>
        <v>0</v>
      </c>
      <c r="F71" s="263">
        <f t="shared" si="22"/>
        <v>57546</v>
      </c>
      <c r="G71" s="263"/>
      <c r="H71" s="92">
        <f t="shared" si="23"/>
        <v>57546</v>
      </c>
    </row>
    <row r="72" spans="1:8">
      <c r="A72" s="142" t="s">
        <v>375</v>
      </c>
      <c r="B72" s="143" t="s">
        <v>438</v>
      </c>
      <c r="C72" s="131">
        <v>36022</v>
      </c>
      <c r="D72" s="92">
        <f t="shared" si="20"/>
        <v>36022</v>
      </c>
      <c r="E72" s="92">
        <f t="shared" si="21"/>
        <v>0</v>
      </c>
      <c r="F72" s="263">
        <f t="shared" si="22"/>
        <v>36022</v>
      </c>
      <c r="G72" s="263"/>
      <c r="H72" s="92">
        <f t="shared" si="23"/>
        <v>36022</v>
      </c>
    </row>
    <row r="73" spans="1:8">
      <c r="A73" s="142" t="s">
        <v>376</v>
      </c>
      <c r="B73" s="143" t="s">
        <v>440</v>
      </c>
      <c r="C73" s="131">
        <v>24214.545902251892</v>
      </c>
      <c r="D73" s="92">
        <f t="shared" si="20"/>
        <v>24214.545902251892</v>
      </c>
      <c r="E73" s="92">
        <f t="shared" si="21"/>
        <v>0</v>
      </c>
      <c r="F73" s="263">
        <f t="shared" si="22"/>
        <v>24214.545902251892</v>
      </c>
      <c r="G73" s="263"/>
      <c r="H73" s="92">
        <f t="shared" si="23"/>
        <v>24214.545902251892</v>
      </c>
    </row>
    <row r="74" spans="1:8">
      <c r="A74" s="144" t="s">
        <v>377</v>
      </c>
      <c r="B74" s="145" t="s">
        <v>439</v>
      </c>
      <c r="C74" s="134">
        <v>14748</v>
      </c>
      <c r="D74" s="92">
        <f t="shared" si="20"/>
        <v>14748</v>
      </c>
      <c r="E74" s="92">
        <f t="shared" si="21"/>
        <v>0</v>
      </c>
      <c r="F74" s="263">
        <f t="shared" si="22"/>
        <v>14748</v>
      </c>
      <c r="G74" s="263"/>
      <c r="H74" s="92">
        <f t="shared" si="23"/>
        <v>14748</v>
      </c>
    </row>
    <row r="75" spans="1:8">
      <c r="A75" s="265" t="s">
        <v>222</v>
      </c>
      <c r="B75" s="266"/>
      <c r="C75" s="266"/>
      <c r="D75" s="266"/>
      <c r="E75" s="266"/>
      <c r="F75" s="266"/>
      <c r="G75" s="266"/>
      <c r="H75" s="266"/>
    </row>
    <row r="76" spans="1:8">
      <c r="A76" s="86" t="s">
        <v>162</v>
      </c>
      <c r="B76" s="44" t="s">
        <v>163</v>
      </c>
      <c r="C76" s="211">
        <v>46988</v>
      </c>
      <c r="D76" s="92">
        <f t="shared" ref="D76:D80" si="24">C76*(1-$D$9)*(1-$C$9)</f>
        <v>46988</v>
      </c>
      <c r="E76" s="92">
        <f t="shared" ref="E76:E80" si="25">+D76*$E$9</f>
        <v>0</v>
      </c>
      <c r="F76" s="274">
        <f t="shared" ref="F76:F80" si="26">(D76*(1-$F$9))*(1-$G$9)+E76</f>
        <v>46988</v>
      </c>
      <c r="G76" s="275"/>
      <c r="H76" s="92">
        <f t="shared" ref="H76:H80" si="27">IF($H$10=0,F76,(F76/(1-$H$10)))</f>
        <v>46988</v>
      </c>
    </row>
    <row r="77" spans="1:8">
      <c r="A77" s="48" t="s">
        <v>161</v>
      </c>
      <c r="B77" s="24" t="s">
        <v>264</v>
      </c>
      <c r="C77" s="211">
        <v>29766</v>
      </c>
      <c r="D77" s="92">
        <f t="shared" si="24"/>
        <v>29766</v>
      </c>
      <c r="E77" s="92">
        <f t="shared" si="25"/>
        <v>0</v>
      </c>
      <c r="F77" s="267">
        <f t="shared" si="26"/>
        <v>29766</v>
      </c>
      <c r="G77" s="268"/>
      <c r="H77" s="92">
        <f t="shared" si="27"/>
        <v>29766</v>
      </c>
    </row>
    <row r="78" spans="1:8">
      <c r="A78" s="51" t="s">
        <v>343</v>
      </c>
      <c r="B78" s="24" t="s">
        <v>344</v>
      </c>
      <c r="C78" s="211">
        <v>32436</v>
      </c>
      <c r="D78" s="92">
        <f t="shared" ref="D78" si="28">C78*(1-$D$9)*(1-$C$9)</f>
        <v>32436</v>
      </c>
      <c r="E78" s="92">
        <f t="shared" ref="E78" si="29">+D78*$E$9</f>
        <v>0</v>
      </c>
      <c r="F78" s="267">
        <f t="shared" ref="F78" si="30">(D78*(1-$F$9))*(1-$G$9)+E78</f>
        <v>32436</v>
      </c>
      <c r="G78" s="268"/>
      <c r="H78" s="92">
        <f t="shared" ref="H78" si="31">IF($H$10=0,F78,(F78/(1-$H$10)))</f>
        <v>32436</v>
      </c>
    </row>
    <row r="79" spans="1:8">
      <c r="A79" s="48" t="s">
        <v>19</v>
      </c>
      <c r="B79" s="24" t="s">
        <v>379</v>
      </c>
      <c r="C79" s="211">
        <v>18478</v>
      </c>
      <c r="D79" s="92">
        <f t="shared" ref="D79" si="32">C79*(1-$D$9)*(1-$C$9)</f>
        <v>18478</v>
      </c>
      <c r="E79" s="92">
        <f t="shared" ref="E79" si="33">+D79*$E$9</f>
        <v>0</v>
      </c>
      <c r="F79" s="267">
        <f t="shared" ref="F79" si="34">(D79*(1-$F$9))*(1-$G$9)+E79</f>
        <v>18478</v>
      </c>
      <c r="G79" s="268"/>
      <c r="H79" s="92">
        <f t="shared" ref="H79" si="35">IF($H$10=0,F79,(F79/(1-$H$10)))</f>
        <v>18478</v>
      </c>
    </row>
    <row r="80" spans="1:8">
      <c r="A80" s="213" t="s">
        <v>404</v>
      </c>
      <c r="B80" s="45" t="s">
        <v>405</v>
      </c>
      <c r="C80" s="211">
        <v>41786</v>
      </c>
      <c r="D80" s="92">
        <f t="shared" si="24"/>
        <v>41786</v>
      </c>
      <c r="E80" s="92">
        <f t="shared" si="25"/>
        <v>0</v>
      </c>
      <c r="F80" s="269">
        <f t="shared" si="26"/>
        <v>41786</v>
      </c>
      <c r="G80" s="270"/>
      <c r="H80" s="92">
        <f t="shared" si="27"/>
        <v>41786</v>
      </c>
    </row>
    <row r="81" spans="1:8">
      <c r="A81" s="265" t="s">
        <v>224</v>
      </c>
      <c r="B81" s="266"/>
      <c r="C81" s="266"/>
      <c r="D81" s="266"/>
      <c r="E81" s="266"/>
      <c r="F81" s="266"/>
      <c r="G81" s="266"/>
      <c r="H81" s="266"/>
    </row>
    <row r="82" spans="1:8">
      <c r="A82" s="54" t="s">
        <v>23</v>
      </c>
      <c r="B82" s="23" t="s">
        <v>265</v>
      </c>
      <c r="C82" s="211">
        <v>136955</v>
      </c>
      <c r="D82" s="92">
        <f t="shared" ref="D82:D85" si="36">C82*(1-$D$9)*(1-$C$9)</f>
        <v>136955</v>
      </c>
      <c r="E82" s="92">
        <f t="shared" ref="E82:E85" si="37">+D82*$E$9</f>
        <v>0</v>
      </c>
      <c r="F82" s="274">
        <f t="shared" ref="F82:F85" si="38">(D82*(1-$F$9))*(1-$G$9)+E82</f>
        <v>136955</v>
      </c>
      <c r="G82" s="275"/>
      <c r="H82" s="92">
        <f t="shared" ref="H82:H85" si="39">IF($H$10=0,F82,(F82/(1-$H$10)))</f>
        <v>136955</v>
      </c>
    </row>
    <row r="83" spans="1:8">
      <c r="A83" s="48" t="s">
        <v>22</v>
      </c>
      <c r="B83" s="24" t="s">
        <v>165</v>
      </c>
      <c r="C83" s="211">
        <v>87293</v>
      </c>
      <c r="D83" s="92">
        <f t="shared" si="36"/>
        <v>87293</v>
      </c>
      <c r="E83" s="92">
        <f t="shared" si="37"/>
        <v>0</v>
      </c>
      <c r="F83" s="267">
        <f t="shared" si="38"/>
        <v>87293</v>
      </c>
      <c r="G83" s="268"/>
      <c r="H83" s="92">
        <f t="shared" si="39"/>
        <v>87293</v>
      </c>
    </row>
    <row r="84" spans="1:8">
      <c r="A84" s="51" t="s">
        <v>21</v>
      </c>
      <c r="B84" s="25" t="s">
        <v>164</v>
      </c>
      <c r="C84" s="211">
        <v>53116</v>
      </c>
      <c r="D84" s="92">
        <f t="shared" si="36"/>
        <v>53116</v>
      </c>
      <c r="E84" s="92">
        <f t="shared" si="37"/>
        <v>0</v>
      </c>
      <c r="F84" s="276">
        <f t="shared" si="38"/>
        <v>53116</v>
      </c>
      <c r="G84" s="277"/>
      <c r="H84" s="92">
        <f t="shared" si="39"/>
        <v>53116</v>
      </c>
    </row>
    <row r="85" spans="1:8">
      <c r="A85" s="49" t="s">
        <v>20</v>
      </c>
      <c r="B85" s="45" t="s">
        <v>430</v>
      </c>
      <c r="C85" s="211">
        <v>32702</v>
      </c>
      <c r="D85" s="91">
        <f t="shared" si="36"/>
        <v>32702</v>
      </c>
      <c r="E85" s="91">
        <f t="shared" si="37"/>
        <v>0</v>
      </c>
      <c r="F85" s="289">
        <f t="shared" si="38"/>
        <v>32702</v>
      </c>
      <c r="G85" s="289"/>
      <c r="H85" s="91">
        <f t="shared" si="39"/>
        <v>32702</v>
      </c>
    </row>
    <row r="86" spans="1:8">
      <c r="A86" s="265" t="s">
        <v>380</v>
      </c>
      <c r="B86" s="266"/>
      <c r="C86" s="266"/>
      <c r="D86" s="266"/>
      <c r="E86" s="266"/>
      <c r="F86" s="266"/>
      <c r="G86" s="266"/>
      <c r="H86" s="266"/>
    </row>
    <row r="87" spans="1:8">
      <c r="A87" s="54" t="s">
        <v>381</v>
      </c>
      <c r="B87" s="23" t="s">
        <v>406</v>
      </c>
      <c r="C87" s="133">
        <v>9628</v>
      </c>
      <c r="D87" s="92">
        <f t="shared" ref="D87:D89" si="40">C87*(1-$D$9)*(1-$C$9)</f>
        <v>9628</v>
      </c>
      <c r="E87" s="92">
        <f t="shared" ref="E87:E89" si="41">+D87*$E$9</f>
        <v>0</v>
      </c>
      <c r="F87" s="274">
        <f t="shared" ref="F87:F89" si="42">(D87*(1-$F$9))*(1-$G$9)+E87</f>
        <v>9628</v>
      </c>
      <c r="G87" s="275"/>
      <c r="H87" s="92">
        <f t="shared" ref="H87:H89" si="43">IF($H$10=0,F87,(F87/(1-$H$10)))</f>
        <v>9628</v>
      </c>
    </row>
    <row r="88" spans="1:8">
      <c r="A88" s="48" t="s">
        <v>382</v>
      </c>
      <c r="B88" s="24" t="s">
        <v>407</v>
      </c>
      <c r="C88" s="131">
        <v>16497</v>
      </c>
      <c r="D88" s="92">
        <f t="shared" si="40"/>
        <v>16497</v>
      </c>
      <c r="E88" s="92">
        <f t="shared" si="41"/>
        <v>0</v>
      </c>
      <c r="F88" s="267">
        <f>(D88*(1-$F$9))*(1-$G$9)+E88</f>
        <v>16497</v>
      </c>
      <c r="G88" s="268"/>
      <c r="H88" s="92">
        <f t="shared" si="43"/>
        <v>16497</v>
      </c>
    </row>
    <row r="89" spans="1:8">
      <c r="A89" s="51" t="s">
        <v>483</v>
      </c>
      <c r="B89" s="25" t="s">
        <v>383</v>
      </c>
      <c r="C89" s="131">
        <v>5572</v>
      </c>
      <c r="D89" s="92">
        <f t="shared" si="40"/>
        <v>5572</v>
      </c>
      <c r="E89" s="92">
        <f t="shared" si="41"/>
        <v>0</v>
      </c>
      <c r="F89" s="276">
        <f t="shared" si="42"/>
        <v>5572</v>
      </c>
      <c r="G89" s="277"/>
      <c r="H89" s="92">
        <f t="shared" si="43"/>
        <v>5572</v>
      </c>
    </row>
    <row r="90" spans="1:8">
      <c r="A90" s="271" t="s">
        <v>220</v>
      </c>
      <c r="B90" s="271"/>
      <c r="C90" s="271"/>
      <c r="D90" s="271"/>
      <c r="E90" s="271"/>
      <c r="F90" s="271"/>
      <c r="G90" s="271"/>
      <c r="H90" s="271"/>
    </row>
    <row r="91" spans="1:8">
      <c r="A91" s="52" t="s">
        <v>116</v>
      </c>
      <c r="B91" s="24" t="s">
        <v>444</v>
      </c>
      <c r="C91" s="211">
        <v>232060</v>
      </c>
      <c r="D91" s="90">
        <f t="shared" ref="D91:D106" si="44">C91*(1-$D$9)*(1-$C$9)</f>
        <v>232060</v>
      </c>
      <c r="E91" s="90">
        <f t="shared" ref="E91:E106" si="45">+D91*$E$9</f>
        <v>0</v>
      </c>
      <c r="F91" s="264">
        <f t="shared" ref="F91:F105" si="46">(D91*(1-$F$9))*(1-$G$9)+E91</f>
        <v>232060</v>
      </c>
      <c r="G91" s="264"/>
      <c r="H91" s="90">
        <f t="shared" ref="H91:H106" si="47">IF($H$10=0,F91,(F91/(1-$H$10)))</f>
        <v>232060</v>
      </c>
    </row>
    <row r="92" spans="1:8">
      <c r="A92" s="53" t="s">
        <v>117</v>
      </c>
      <c r="B92" s="33" t="s">
        <v>445</v>
      </c>
      <c r="C92" s="211">
        <v>166519</v>
      </c>
      <c r="D92" s="90">
        <f t="shared" si="44"/>
        <v>166519</v>
      </c>
      <c r="E92" s="90">
        <f t="shared" si="45"/>
        <v>0</v>
      </c>
      <c r="F92" s="264">
        <f t="shared" si="46"/>
        <v>166519</v>
      </c>
      <c r="G92" s="264"/>
      <c r="H92" s="90">
        <f t="shared" si="47"/>
        <v>166519</v>
      </c>
    </row>
    <row r="93" spans="1:8">
      <c r="A93" s="53" t="s">
        <v>118</v>
      </c>
      <c r="B93" s="33" t="s">
        <v>446</v>
      </c>
      <c r="C93" s="211">
        <v>167743</v>
      </c>
      <c r="D93" s="90">
        <f t="shared" si="44"/>
        <v>167743</v>
      </c>
      <c r="E93" s="90">
        <f t="shared" si="45"/>
        <v>0</v>
      </c>
      <c r="F93" s="264">
        <f t="shared" si="46"/>
        <v>167743</v>
      </c>
      <c r="G93" s="264"/>
      <c r="H93" s="90">
        <f t="shared" si="47"/>
        <v>167743</v>
      </c>
    </row>
    <row r="94" spans="1:8">
      <c r="A94" s="53" t="s">
        <v>119</v>
      </c>
      <c r="B94" s="33" t="s">
        <v>248</v>
      </c>
      <c r="C94" s="211">
        <v>117826</v>
      </c>
      <c r="D94" s="90">
        <f t="shared" si="44"/>
        <v>117826</v>
      </c>
      <c r="E94" s="90">
        <f t="shared" si="45"/>
        <v>0</v>
      </c>
      <c r="F94" s="264">
        <f t="shared" si="46"/>
        <v>117826</v>
      </c>
      <c r="G94" s="264"/>
      <c r="H94" s="90">
        <f t="shared" si="47"/>
        <v>117826</v>
      </c>
    </row>
    <row r="95" spans="1:8">
      <c r="A95" s="53" t="s">
        <v>120</v>
      </c>
      <c r="B95" s="33" t="s">
        <v>249</v>
      </c>
      <c r="C95" s="211">
        <v>101407</v>
      </c>
      <c r="D95" s="90">
        <f t="shared" si="44"/>
        <v>101407</v>
      </c>
      <c r="E95" s="90">
        <f t="shared" si="45"/>
        <v>0</v>
      </c>
      <c r="F95" s="264">
        <f t="shared" si="46"/>
        <v>101407</v>
      </c>
      <c r="G95" s="264"/>
      <c r="H95" s="90">
        <f t="shared" si="47"/>
        <v>101407</v>
      </c>
    </row>
    <row r="96" spans="1:8">
      <c r="A96" s="53" t="s">
        <v>121</v>
      </c>
      <c r="B96" s="33" t="s">
        <v>250</v>
      </c>
      <c r="C96" s="211">
        <v>79281</v>
      </c>
      <c r="D96" s="90">
        <f t="shared" si="44"/>
        <v>79281</v>
      </c>
      <c r="E96" s="90">
        <f t="shared" si="45"/>
        <v>0</v>
      </c>
      <c r="F96" s="264">
        <f t="shared" si="46"/>
        <v>79281</v>
      </c>
      <c r="G96" s="264"/>
      <c r="H96" s="90">
        <f t="shared" si="47"/>
        <v>79281</v>
      </c>
    </row>
    <row r="97" spans="1:8">
      <c r="A97" s="53" t="s">
        <v>122</v>
      </c>
      <c r="B97" s="33" t="s">
        <v>251</v>
      </c>
      <c r="C97" s="211">
        <v>64401</v>
      </c>
      <c r="D97" s="90">
        <f t="shared" si="44"/>
        <v>64401</v>
      </c>
      <c r="E97" s="90">
        <f t="shared" si="45"/>
        <v>0</v>
      </c>
      <c r="F97" s="264">
        <f t="shared" si="46"/>
        <v>64401</v>
      </c>
      <c r="G97" s="264"/>
      <c r="H97" s="90">
        <f t="shared" si="47"/>
        <v>64401</v>
      </c>
    </row>
    <row r="98" spans="1:8">
      <c r="A98" s="53" t="s">
        <v>123</v>
      </c>
      <c r="B98" s="33" t="s">
        <v>252</v>
      </c>
      <c r="C98" s="211">
        <v>51438</v>
      </c>
      <c r="D98" s="90">
        <f t="shared" si="44"/>
        <v>51438</v>
      </c>
      <c r="E98" s="90">
        <f t="shared" si="45"/>
        <v>0</v>
      </c>
      <c r="F98" s="264">
        <f t="shared" si="46"/>
        <v>51438</v>
      </c>
      <c r="G98" s="264"/>
      <c r="H98" s="90">
        <f t="shared" si="47"/>
        <v>51438</v>
      </c>
    </row>
    <row r="99" spans="1:8">
      <c r="A99" s="53" t="s">
        <v>124</v>
      </c>
      <c r="B99" s="33" t="s">
        <v>253</v>
      </c>
      <c r="C99" s="211">
        <v>32083</v>
      </c>
      <c r="D99" s="90">
        <f t="shared" si="44"/>
        <v>32083</v>
      </c>
      <c r="E99" s="90">
        <f t="shared" si="45"/>
        <v>0</v>
      </c>
      <c r="F99" s="264">
        <f t="shared" si="46"/>
        <v>32083</v>
      </c>
      <c r="G99" s="264"/>
      <c r="H99" s="90">
        <f t="shared" si="47"/>
        <v>32083</v>
      </c>
    </row>
    <row r="100" spans="1:8">
      <c r="A100" s="53" t="s">
        <v>125</v>
      </c>
      <c r="B100" s="33" t="s">
        <v>254</v>
      </c>
      <c r="C100" s="211">
        <v>20817</v>
      </c>
      <c r="D100" s="90">
        <f t="shared" si="44"/>
        <v>20817</v>
      </c>
      <c r="E100" s="90">
        <f t="shared" si="45"/>
        <v>0</v>
      </c>
      <c r="F100" s="264">
        <f t="shared" si="46"/>
        <v>20817</v>
      </c>
      <c r="G100" s="264"/>
      <c r="H100" s="90">
        <f t="shared" si="47"/>
        <v>20817</v>
      </c>
    </row>
    <row r="101" spans="1:8">
      <c r="A101" s="53" t="s">
        <v>126</v>
      </c>
      <c r="B101" s="33" t="s">
        <v>255</v>
      </c>
      <c r="C101" s="211">
        <v>13252</v>
      </c>
      <c r="D101" s="90">
        <f t="shared" si="44"/>
        <v>13252</v>
      </c>
      <c r="E101" s="90">
        <f t="shared" si="45"/>
        <v>0</v>
      </c>
      <c r="F101" s="264">
        <f t="shared" si="46"/>
        <v>13252</v>
      </c>
      <c r="G101" s="264"/>
      <c r="H101" s="90">
        <f t="shared" si="47"/>
        <v>13252</v>
      </c>
    </row>
    <row r="102" spans="1:8">
      <c r="A102" s="53" t="s">
        <v>127</v>
      </c>
      <c r="B102" s="33" t="s">
        <v>256</v>
      </c>
      <c r="C102" s="211">
        <v>7978</v>
      </c>
      <c r="D102" s="90">
        <f t="shared" si="44"/>
        <v>7978</v>
      </c>
      <c r="E102" s="90">
        <f t="shared" si="45"/>
        <v>0</v>
      </c>
      <c r="F102" s="264">
        <f t="shared" si="46"/>
        <v>7978</v>
      </c>
      <c r="G102" s="264"/>
      <c r="H102" s="90">
        <f t="shared" si="47"/>
        <v>7978</v>
      </c>
    </row>
    <row r="103" spans="1:8">
      <c r="A103" s="53" t="s">
        <v>128</v>
      </c>
      <c r="B103" s="33" t="s">
        <v>259</v>
      </c>
      <c r="C103" s="211">
        <v>4962</v>
      </c>
      <c r="D103" s="90">
        <f t="shared" si="44"/>
        <v>4962</v>
      </c>
      <c r="E103" s="90">
        <f t="shared" si="45"/>
        <v>0</v>
      </c>
      <c r="F103" s="264">
        <f t="shared" si="46"/>
        <v>4962</v>
      </c>
      <c r="G103" s="264"/>
      <c r="H103" s="90">
        <f t="shared" si="47"/>
        <v>4962</v>
      </c>
    </row>
    <row r="104" spans="1:8">
      <c r="A104" s="53" t="s">
        <v>129</v>
      </c>
      <c r="B104" s="33" t="s">
        <v>257</v>
      </c>
      <c r="C104" s="211">
        <v>3263</v>
      </c>
      <c r="D104" s="90">
        <f t="shared" si="44"/>
        <v>3263</v>
      </c>
      <c r="E104" s="90">
        <f t="shared" si="45"/>
        <v>0</v>
      </c>
      <c r="F104" s="264">
        <f t="shared" si="46"/>
        <v>3263</v>
      </c>
      <c r="G104" s="264"/>
      <c r="H104" s="90">
        <f t="shared" si="47"/>
        <v>3263</v>
      </c>
    </row>
    <row r="105" spans="1:8">
      <c r="A105" s="53" t="s">
        <v>66</v>
      </c>
      <c r="B105" s="33" t="s">
        <v>258</v>
      </c>
      <c r="C105" s="211">
        <v>2329</v>
      </c>
      <c r="D105" s="90">
        <f t="shared" si="44"/>
        <v>2329</v>
      </c>
      <c r="E105" s="90">
        <f t="shared" si="45"/>
        <v>0</v>
      </c>
      <c r="F105" s="264">
        <f t="shared" si="46"/>
        <v>2329</v>
      </c>
      <c r="G105" s="264"/>
      <c r="H105" s="90">
        <f t="shared" si="47"/>
        <v>2329</v>
      </c>
    </row>
    <row r="106" spans="1:8">
      <c r="A106" s="53" t="s">
        <v>67</v>
      </c>
      <c r="B106" s="33" t="s">
        <v>442</v>
      </c>
      <c r="C106" s="211">
        <v>10303</v>
      </c>
      <c r="D106" s="90">
        <f t="shared" si="44"/>
        <v>10303</v>
      </c>
      <c r="E106" s="90">
        <f t="shared" si="45"/>
        <v>0</v>
      </c>
      <c r="F106" s="264">
        <f>(D106*(1-$F$9))*(1-$G$9)+E106</f>
        <v>10303</v>
      </c>
      <c r="G106" s="264"/>
      <c r="H106" s="90">
        <f t="shared" si="47"/>
        <v>10303</v>
      </c>
    </row>
    <row r="107" spans="1:8">
      <c r="A107" s="53" t="s">
        <v>345</v>
      </c>
      <c r="B107" s="33" t="s">
        <v>443</v>
      </c>
      <c r="C107" s="211">
        <v>10303</v>
      </c>
      <c r="D107" s="90">
        <f t="shared" ref="D107" si="48">C107*(1-$D$9)*(1-$C$9)</f>
        <v>10303</v>
      </c>
      <c r="E107" s="90">
        <f t="shared" ref="E107" si="49">+D107*$E$9</f>
        <v>0</v>
      </c>
      <c r="F107" s="264">
        <f>(D107*(1-$F$9))*(1-$G$9)+E107</f>
        <v>10303</v>
      </c>
      <c r="G107" s="264"/>
      <c r="H107" s="90">
        <f t="shared" ref="H107" si="50">IF($H$10=0,F107,(F107/(1-$H$10)))</f>
        <v>10303</v>
      </c>
    </row>
    <row r="108" spans="1:8" ht="14.5">
      <c r="A108" s="272" t="s">
        <v>221</v>
      </c>
      <c r="B108" s="273"/>
      <c r="C108" s="273"/>
      <c r="D108" s="273"/>
      <c r="E108" s="273"/>
      <c r="F108" s="273"/>
      <c r="G108" s="273"/>
      <c r="H108" s="273"/>
    </row>
    <row r="109" spans="1:8">
      <c r="A109" s="16" t="s">
        <v>79</v>
      </c>
      <c r="B109" s="24" t="s">
        <v>261</v>
      </c>
      <c r="C109" s="131">
        <v>31838</v>
      </c>
      <c r="D109" s="90">
        <f t="shared" ref="D109:D120" si="51">C109*(1-$D$9)*(1-$C$9)</f>
        <v>31838</v>
      </c>
      <c r="E109" s="92">
        <f t="shared" ref="E109:E120" si="52">+D109*$E$9</f>
        <v>0</v>
      </c>
      <c r="F109" s="263">
        <f t="shared" ref="F109:F120" si="53">(D109*(1-$F$9))*(1-$G$9)+E109</f>
        <v>31838</v>
      </c>
      <c r="G109" s="263"/>
      <c r="H109" s="92">
        <f t="shared" ref="H109:H120" si="54">IF($H$10=0,F109,(F109/(1-$H$10)))</f>
        <v>31838</v>
      </c>
    </row>
    <row r="110" spans="1:8">
      <c r="A110" s="16" t="s">
        <v>78</v>
      </c>
      <c r="B110" s="24" t="s">
        <v>260</v>
      </c>
      <c r="C110" s="131">
        <v>27841</v>
      </c>
      <c r="D110" s="90">
        <f t="shared" si="51"/>
        <v>27841</v>
      </c>
      <c r="E110" s="92">
        <f t="shared" si="52"/>
        <v>0</v>
      </c>
      <c r="F110" s="263">
        <f t="shared" si="53"/>
        <v>27841</v>
      </c>
      <c r="G110" s="263"/>
      <c r="H110" s="92">
        <f t="shared" si="54"/>
        <v>27841</v>
      </c>
    </row>
    <row r="111" spans="1:8">
      <c r="A111" s="16" t="s">
        <v>77</v>
      </c>
      <c r="B111" s="24" t="s">
        <v>262</v>
      </c>
      <c r="C111" s="131">
        <v>22943</v>
      </c>
      <c r="D111" s="90">
        <f t="shared" si="51"/>
        <v>22943</v>
      </c>
      <c r="E111" s="92">
        <f t="shared" si="52"/>
        <v>0</v>
      </c>
      <c r="F111" s="263">
        <f t="shared" si="53"/>
        <v>22943</v>
      </c>
      <c r="G111" s="263"/>
      <c r="H111" s="92">
        <f t="shared" si="54"/>
        <v>22943</v>
      </c>
    </row>
    <row r="112" spans="1:8">
      <c r="A112" s="16" t="s">
        <v>76</v>
      </c>
      <c r="B112" s="24" t="s">
        <v>263</v>
      </c>
      <c r="C112" s="131">
        <v>0</v>
      </c>
      <c r="D112" s="90">
        <f t="shared" si="51"/>
        <v>0</v>
      </c>
      <c r="E112" s="92">
        <f t="shared" si="52"/>
        <v>0</v>
      </c>
      <c r="F112" s="263">
        <f t="shared" si="53"/>
        <v>0</v>
      </c>
      <c r="G112" s="263"/>
      <c r="H112" s="92">
        <f t="shared" si="54"/>
        <v>0</v>
      </c>
    </row>
    <row r="113" spans="1:8">
      <c r="A113" s="16" t="s">
        <v>75</v>
      </c>
      <c r="B113" s="24" t="s">
        <v>197</v>
      </c>
      <c r="C113" s="131">
        <v>17946</v>
      </c>
      <c r="D113" s="90">
        <f t="shared" si="51"/>
        <v>17946</v>
      </c>
      <c r="E113" s="92">
        <f t="shared" si="52"/>
        <v>0</v>
      </c>
      <c r="F113" s="263">
        <f t="shared" si="53"/>
        <v>17946</v>
      </c>
      <c r="G113" s="263"/>
      <c r="H113" s="92">
        <f t="shared" si="54"/>
        <v>17946</v>
      </c>
    </row>
    <row r="114" spans="1:8">
      <c r="A114" s="16" t="s">
        <v>74</v>
      </c>
      <c r="B114" s="24" t="s">
        <v>196</v>
      </c>
      <c r="C114" s="131">
        <v>13758</v>
      </c>
      <c r="D114" s="90">
        <f t="shared" si="51"/>
        <v>13758</v>
      </c>
      <c r="E114" s="92">
        <f t="shared" si="52"/>
        <v>0</v>
      </c>
      <c r="F114" s="263">
        <f t="shared" si="53"/>
        <v>13758</v>
      </c>
      <c r="G114" s="263"/>
      <c r="H114" s="92">
        <f t="shared" si="54"/>
        <v>13758</v>
      </c>
    </row>
    <row r="115" spans="1:8">
      <c r="A115" s="16" t="s">
        <v>73</v>
      </c>
      <c r="B115" s="24" t="s">
        <v>195</v>
      </c>
      <c r="C115" s="131">
        <v>12643</v>
      </c>
      <c r="D115" s="90">
        <f t="shared" si="51"/>
        <v>12643</v>
      </c>
      <c r="E115" s="92">
        <f t="shared" si="52"/>
        <v>0</v>
      </c>
      <c r="F115" s="263">
        <f>(D115*(1-$F$9))*(1-$G$9)+E115</f>
        <v>12643</v>
      </c>
      <c r="G115" s="263"/>
      <c r="H115" s="92">
        <f t="shared" si="54"/>
        <v>12643</v>
      </c>
    </row>
    <row r="116" spans="1:8">
      <c r="A116" s="16" t="s">
        <v>72</v>
      </c>
      <c r="B116" s="24" t="s">
        <v>194</v>
      </c>
      <c r="C116" s="131">
        <v>9479</v>
      </c>
      <c r="D116" s="90">
        <f t="shared" si="51"/>
        <v>9479</v>
      </c>
      <c r="E116" s="92">
        <f t="shared" si="52"/>
        <v>0</v>
      </c>
      <c r="F116" s="263">
        <f t="shared" si="53"/>
        <v>9479</v>
      </c>
      <c r="G116" s="263"/>
      <c r="H116" s="92">
        <f t="shared" si="54"/>
        <v>9479</v>
      </c>
    </row>
    <row r="117" spans="1:8">
      <c r="A117" s="16" t="s">
        <v>71</v>
      </c>
      <c r="B117" s="24" t="s">
        <v>193</v>
      </c>
      <c r="C117" s="131">
        <v>8179</v>
      </c>
      <c r="D117" s="90">
        <f t="shared" si="51"/>
        <v>8179</v>
      </c>
      <c r="E117" s="92">
        <f t="shared" si="52"/>
        <v>0</v>
      </c>
      <c r="F117" s="263">
        <f t="shared" si="53"/>
        <v>8179</v>
      </c>
      <c r="G117" s="263"/>
      <c r="H117" s="92">
        <f t="shared" si="54"/>
        <v>8179</v>
      </c>
    </row>
    <row r="118" spans="1:8">
      <c r="A118" s="16" t="s">
        <v>70</v>
      </c>
      <c r="B118" s="24" t="s">
        <v>192</v>
      </c>
      <c r="C118" s="131">
        <v>4888</v>
      </c>
      <c r="D118" s="90">
        <f t="shared" si="51"/>
        <v>4888</v>
      </c>
      <c r="E118" s="92">
        <f t="shared" si="52"/>
        <v>0</v>
      </c>
      <c r="F118" s="263">
        <f t="shared" si="53"/>
        <v>4888</v>
      </c>
      <c r="G118" s="263"/>
      <c r="H118" s="92">
        <f t="shared" si="54"/>
        <v>4888</v>
      </c>
    </row>
    <row r="119" spans="1:8">
      <c r="A119" s="16" t="s">
        <v>69</v>
      </c>
      <c r="B119" s="24" t="s">
        <v>191</v>
      </c>
      <c r="C119" s="131">
        <v>3496</v>
      </c>
      <c r="D119" s="90">
        <f t="shared" si="51"/>
        <v>3496</v>
      </c>
      <c r="E119" s="92">
        <f t="shared" si="52"/>
        <v>0</v>
      </c>
      <c r="F119" s="263">
        <f t="shared" si="53"/>
        <v>3496</v>
      </c>
      <c r="G119" s="263"/>
      <c r="H119" s="92">
        <f t="shared" si="54"/>
        <v>3496</v>
      </c>
    </row>
    <row r="120" spans="1:8">
      <c r="A120" s="85" t="s">
        <v>68</v>
      </c>
      <c r="B120" s="45" t="s">
        <v>190</v>
      </c>
      <c r="C120" s="93">
        <v>2660</v>
      </c>
      <c r="D120" s="91">
        <f t="shared" si="51"/>
        <v>2660</v>
      </c>
      <c r="E120" s="91">
        <f t="shared" si="52"/>
        <v>0</v>
      </c>
      <c r="F120" s="269">
        <f t="shared" si="53"/>
        <v>2660</v>
      </c>
      <c r="G120" s="270"/>
      <c r="H120" s="91">
        <f t="shared" si="54"/>
        <v>2660</v>
      </c>
    </row>
    <row r="121" spans="1:8">
      <c r="A121" s="180"/>
      <c r="B121" s="181"/>
      <c r="C121" s="182"/>
      <c r="D121" s="183"/>
      <c r="E121" s="183"/>
      <c r="F121" s="184"/>
      <c r="G121" s="184"/>
      <c r="H121" s="183"/>
    </row>
    <row r="122" spans="1:8">
      <c r="A122" s="215" t="s">
        <v>441</v>
      </c>
      <c r="B122" s="120"/>
      <c r="C122" s="121"/>
      <c r="D122" s="122"/>
      <c r="E122" s="122"/>
      <c r="F122" s="123"/>
      <c r="G122" s="123"/>
      <c r="H122" s="122"/>
    </row>
    <row r="123" spans="1:8">
      <c r="A123" s="197" t="s">
        <v>408</v>
      </c>
      <c r="B123" s="120"/>
      <c r="C123" s="121"/>
      <c r="D123" s="122"/>
      <c r="E123" s="122"/>
      <c r="F123" s="123"/>
      <c r="G123" s="123"/>
      <c r="H123" s="122"/>
    </row>
    <row r="124" spans="1:8">
      <c r="A124" s="119"/>
      <c r="B124" s="120"/>
      <c r="C124" s="121"/>
      <c r="D124" s="122"/>
      <c r="E124" s="122"/>
      <c r="F124" s="123"/>
      <c r="G124" s="123"/>
      <c r="H124" s="122"/>
    </row>
  </sheetData>
  <sheetProtection algorithmName="SHA-512" hashValue="Sgo0fhkVTuTGD3MpPdUIgTPjSsLCR+uCvyMDlZHQAj+QBPgj2Ntj3JwutTGm0FZXrQT1q1yRVrW1hnfQyC1Fbw==" saltValue="+4R9VAjySW/ZLMhshBcCMw==" spinCount="100000" sheet="1" selectLockedCells="1"/>
  <mergeCells count="114">
    <mergeCell ref="F19:G19"/>
    <mergeCell ref="F20:G20"/>
    <mergeCell ref="F23:G23"/>
    <mergeCell ref="F46:G46"/>
    <mergeCell ref="F21:G21"/>
    <mergeCell ref="F22:G22"/>
    <mergeCell ref="F27:G27"/>
    <mergeCell ref="F92:G92"/>
    <mergeCell ref="F91:G91"/>
    <mergeCell ref="F77:G77"/>
    <mergeCell ref="F76:G76"/>
    <mergeCell ref="F80:G80"/>
    <mergeCell ref="F85:G85"/>
    <mergeCell ref="F84:G84"/>
    <mergeCell ref="F83:G83"/>
    <mergeCell ref="F82:G82"/>
    <mergeCell ref="F34:G34"/>
    <mergeCell ref="F47:G47"/>
    <mergeCell ref="F54:G54"/>
    <mergeCell ref="F52:G52"/>
    <mergeCell ref="F64:G64"/>
    <mergeCell ref="F65:G65"/>
    <mergeCell ref="F66:G66"/>
    <mergeCell ref="A67:H67"/>
    <mergeCell ref="H7:H9"/>
    <mergeCell ref="F14:G14"/>
    <mergeCell ref="F15:G15"/>
    <mergeCell ref="F16:G16"/>
    <mergeCell ref="A24:H24"/>
    <mergeCell ref="F112:G112"/>
    <mergeCell ref="F110:G110"/>
    <mergeCell ref="F111:G111"/>
    <mergeCell ref="F103:G103"/>
    <mergeCell ref="F104:G104"/>
    <mergeCell ref="F105:G105"/>
    <mergeCell ref="F106:G106"/>
    <mergeCell ref="F25:G25"/>
    <mergeCell ref="F26:G26"/>
    <mergeCell ref="F58:G58"/>
    <mergeCell ref="F60:G60"/>
    <mergeCell ref="F61:G61"/>
    <mergeCell ref="F57:G57"/>
    <mergeCell ref="A59:H59"/>
    <mergeCell ref="F63:G63"/>
    <mergeCell ref="F28:G28"/>
    <mergeCell ref="A29:H29"/>
    <mergeCell ref="F33:G33"/>
    <mergeCell ref="F18:G18"/>
    <mergeCell ref="C4:H5"/>
    <mergeCell ref="F39:G39"/>
    <mergeCell ref="F38:G38"/>
    <mergeCell ref="F37:G37"/>
    <mergeCell ref="A75:H75"/>
    <mergeCell ref="F31:G31"/>
    <mergeCell ref="F32:G32"/>
    <mergeCell ref="F30:G30"/>
    <mergeCell ref="F51:G51"/>
    <mergeCell ref="F53:G53"/>
    <mergeCell ref="F41:G41"/>
    <mergeCell ref="F45:G45"/>
    <mergeCell ref="F40:G40"/>
    <mergeCell ref="F56:G56"/>
    <mergeCell ref="F44:G44"/>
    <mergeCell ref="F43:G43"/>
    <mergeCell ref="F13:G13"/>
    <mergeCell ref="F12:G12"/>
    <mergeCell ref="F42:G42"/>
    <mergeCell ref="F55:G55"/>
    <mergeCell ref="F17:G17"/>
    <mergeCell ref="A11:H11"/>
    <mergeCell ref="F10:G10"/>
    <mergeCell ref="A7:B9"/>
    <mergeCell ref="F120:G120"/>
    <mergeCell ref="F115:G115"/>
    <mergeCell ref="F116:G116"/>
    <mergeCell ref="F117:G117"/>
    <mergeCell ref="F118:G118"/>
    <mergeCell ref="F119:G119"/>
    <mergeCell ref="A81:H81"/>
    <mergeCell ref="A90:H90"/>
    <mergeCell ref="F100:G100"/>
    <mergeCell ref="A108:H108"/>
    <mergeCell ref="F114:G114"/>
    <mergeCell ref="F101:G101"/>
    <mergeCell ref="F102:G102"/>
    <mergeCell ref="F97:G97"/>
    <mergeCell ref="F96:G96"/>
    <mergeCell ref="F95:G95"/>
    <mergeCell ref="F94:G94"/>
    <mergeCell ref="F93:G93"/>
    <mergeCell ref="A86:H86"/>
    <mergeCell ref="F87:G87"/>
    <mergeCell ref="F88:G88"/>
    <mergeCell ref="F89:G89"/>
    <mergeCell ref="F62:G62"/>
    <mergeCell ref="F49:G49"/>
    <mergeCell ref="F36:G36"/>
    <mergeCell ref="F35:G35"/>
    <mergeCell ref="F50:G50"/>
    <mergeCell ref="F113:G113"/>
    <mergeCell ref="F109:G109"/>
    <mergeCell ref="A48:H48"/>
    <mergeCell ref="F98:G98"/>
    <mergeCell ref="F99:G99"/>
    <mergeCell ref="F79:G79"/>
    <mergeCell ref="F107:G107"/>
    <mergeCell ref="F68:G68"/>
    <mergeCell ref="F69:G69"/>
    <mergeCell ref="F70:G70"/>
    <mergeCell ref="F71:G71"/>
    <mergeCell ref="F72:G72"/>
    <mergeCell ref="F73:G73"/>
    <mergeCell ref="F74:G74"/>
    <mergeCell ref="F78:G78"/>
  </mergeCells>
  <phoneticPr fontId="3" type="noConversion"/>
  <pageMargins left="0.74803149606299213" right="0.74803149606299213" top="0.98425196850393704" bottom="0.98425196850393704" header="0.51181102362204722" footer="0.51181102362204722"/>
  <pageSetup scale="65" orientation="landscape" horizont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H77"/>
  <sheetViews>
    <sheetView showRowColHeaders="0" workbookViewId="0">
      <selection activeCell="C8" sqref="C8"/>
    </sheetView>
  </sheetViews>
  <sheetFormatPr defaultColWidth="29" defaultRowHeight="13.5"/>
  <cols>
    <col min="1" max="1" width="15.54296875" style="72" customWidth="1"/>
    <col min="2" max="2" width="64.453125" style="72" customWidth="1"/>
    <col min="3" max="3" width="15.26953125" style="72" customWidth="1"/>
    <col min="4" max="4" width="15.81640625" style="72" customWidth="1"/>
    <col min="5" max="5" width="14.453125" style="72" customWidth="1"/>
    <col min="6" max="7" width="9.453125" style="72" customWidth="1"/>
    <col min="8" max="8" width="14.1796875" style="72" customWidth="1"/>
    <col min="9" max="16384" width="29" style="72"/>
  </cols>
  <sheetData>
    <row r="1" spans="1:8" ht="24" customHeight="1">
      <c r="A1" s="10"/>
      <c r="B1" s="4"/>
      <c r="C1" s="4"/>
      <c r="D1" s="4"/>
      <c r="E1" s="4"/>
      <c r="F1" s="4"/>
      <c r="G1" s="4"/>
      <c r="H1" s="4"/>
    </row>
    <row r="2" spans="1:8">
      <c r="A2" s="10"/>
      <c r="B2" s="4"/>
      <c r="C2" s="4"/>
      <c r="D2" s="4"/>
      <c r="E2" s="4"/>
      <c r="F2" s="4"/>
      <c r="G2" s="4"/>
      <c r="H2" s="4"/>
    </row>
    <row r="3" spans="1:8">
      <c r="A3" s="10"/>
      <c r="B3" s="4"/>
      <c r="C3" s="4"/>
      <c r="D3" s="4"/>
      <c r="E3" s="4"/>
      <c r="F3" s="4"/>
      <c r="G3" s="4"/>
      <c r="H3" s="4"/>
    </row>
    <row r="4" spans="1:8">
      <c r="A4" s="10"/>
      <c r="B4" s="4"/>
      <c r="C4" s="247"/>
      <c r="D4" s="247"/>
      <c r="E4" s="247"/>
      <c r="F4" s="247"/>
      <c r="G4" s="247"/>
      <c r="H4" s="247"/>
    </row>
    <row r="5" spans="1:8">
      <c r="A5" s="10"/>
      <c r="B5" s="4"/>
      <c r="C5" s="247"/>
      <c r="D5" s="247"/>
      <c r="E5" s="247"/>
      <c r="F5" s="247"/>
      <c r="G5" s="247"/>
      <c r="H5" s="247"/>
    </row>
    <row r="6" spans="1:8" ht="13" customHeight="1">
      <c r="A6" s="295" t="s">
        <v>266</v>
      </c>
      <c r="B6" s="296"/>
      <c r="C6" s="37" t="s">
        <v>40</v>
      </c>
      <c r="D6" s="112">
        <f>(1-(1-C8)*(1-D8)*(1-F8)*(1-G8))</f>
        <v>0</v>
      </c>
      <c r="E6" s="35"/>
      <c r="F6" s="35"/>
      <c r="G6" s="36"/>
      <c r="H6" s="301" t="s">
        <v>3</v>
      </c>
    </row>
    <row r="7" spans="1:8" ht="27" customHeight="1">
      <c r="A7" s="297"/>
      <c r="B7" s="298"/>
      <c r="C7" s="37" t="s">
        <v>35</v>
      </c>
      <c r="D7" s="37" t="s">
        <v>39</v>
      </c>
      <c r="E7" s="37" t="s">
        <v>0</v>
      </c>
      <c r="F7" s="37" t="s">
        <v>1</v>
      </c>
      <c r="G7" s="38" t="s">
        <v>2</v>
      </c>
      <c r="H7" s="302"/>
    </row>
    <row r="8" spans="1:8" ht="13" customHeight="1">
      <c r="A8" s="299"/>
      <c r="B8" s="300"/>
      <c r="C8" s="113">
        <v>0</v>
      </c>
      <c r="D8" s="113">
        <v>0</v>
      </c>
      <c r="E8" s="114">
        <v>0</v>
      </c>
      <c r="F8" s="113">
        <v>0</v>
      </c>
      <c r="G8" s="113">
        <v>0</v>
      </c>
      <c r="H8" s="302"/>
    </row>
    <row r="9" spans="1:8" ht="27" customHeight="1">
      <c r="A9" s="39" t="s">
        <v>4</v>
      </c>
      <c r="B9" s="40" t="s">
        <v>37</v>
      </c>
      <c r="C9" s="111" t="s">
        <v>399</v>
      </c>
      <c r="D9" s="111" t="s">
        <v>398</v>
      </c>
      <c r="E9" s="111" t="s">
        <v>5</v>
      </c>
      <c r="F9" s="259" t="s">
        <v>36</v>
      </c>
      <c r="G9" s="259"/>
      <c r="H9" s="124">
        <v>0</v>
      </c>
    </row>
    <row r="10" spans="1:8">
      <c r="A10" s="278" t="s">
        <v>225</v>
      </c>
      <c r="B10" s="279"/>
      <c r="C10" s="279"/>
      <c r="D10" s="279"/>
      <c r="E10" s="279"/>
      <c r="F10" s="279"/>
      <c r="G10" s="279"/>
      <c r="H10" s="279"/>
    </row>
    <row r="11" spans="1:8">
      <c r="A11" s="67" t="s">
        <v>484</v>
      </c>
      <c r="B11" s="63" t="s">
        <v>485</v>
      </c>
      <c r="C11" s="211">
        <v>10436</v>
      </c>
      <c r="D11" s="98">
        <f>C11*(1-$D$8)*(1-$C$8)</f>
        <v>10436</v>
      </c>
      <c r="E11" s="98">
        <f>+D11*$E$8</f>
        <v>0</v>
      </c>
      <c r="F11" s="292">
        <f>(D11*(1-$F$8))*(1-$G$8)+E11</f>
        <v>10436</v>
      </c>
      <c r="G11" s="292"/>
      <c r="H11" s="98">
        <f>IF($H$9=0,F11,(F11/(1-$H$9)))</f>
        <v>10436</v>
      </c>
    </row>
    <row r="12" spans="1:8">
      <c r="A12" s="47" t="s">
        <v>486</v>
      </c>
      <c r="B12" s="18" t="s">
        <v>487</v>
      </c>
      <c r="C12" s="211">
        <v>6647</v>
      </c>
      <c r="D12" s="99">
        <f t="shared" ref="D12:D72" si="0">C12*(1-$D$8)*(1-$C$8)</f>
        <v>6647</v>
      </c>
      <c r="E12" s="99">
        <f t="shared" ref="E12:E72" si="1">+D12*$E$8</f>
        <v>0</v>
      </c>
      <c r="F12" s="290">
        <f t="shared" ref="F12:F15" si="2">(D12*(1-$F$8))*(1-$G$8)+E12</f>
        <v>6647</v>
      </c>
      <c r="G12" s="290"/>
      <c r="H12" s="99">
        <f t="shared" ref="H12:H15" si="3">IF($H$9=0,F12,(F12/(1-$H$9)))</f>
        <v>6647</v>
      </c>
    </row>
    <row r="13" spans="1:8">
      <c r="A13" s="47" t="s">
        <v>488</v>
      </c>
      <c r="B13" s="18" t="s">
        <v>489</v>
      </c>
      <c r="C13" s="211">
        <v>4225</v>
      </c>
      <c r="D13" s="99">
        <f t="shared" si="0"/>
        <v>4225</v>
      </c>
      <c r="E13" s="99">
        <f t="shared" si="1"/>
        <v>0</v>
      </c>
      <c r="F13" s="290">
        <f t="shared" si="2"/>
        <v>4225</v>
      </c>
      <c r="G13" s="290"/>
      <c r="H13" s="99">
        <f t="shared" si="3"/>
        <v>4225</v>
      </c>
    </row>
    <row r="14" spans="1:8">
      <c r="A14" s="47" t="s">
        <v>490</v>
      </c>
      <c r="B14" s="18" t="s">
        <v>491</v>
      </c>
      <c r="C14" s="211">
        <v>2917</v>
      </c>
      <c r="D14" s="99">
        <f t="shared" si="0"/>
        <v>2917</v>
      </c>
      <c r="E14" s="99">
        <f t="shared" si="1"/>
        <v>0</v>
      </c>
      <c r="F14" s="290">
        <f t="shared" si="2"/>
        <v>2917</v>
      </c>
      <c r="G14" s="290"/>
      <c r="H14" s="99">
        <f t="shared" si="3"/>
        <v>2917</v>
      </c>
    </row>
    <row r="15" spans="1:8">
      <c r="A15" s="68" t="s">
        <v>492</v>
      </c>
      <c r="B15" s="64" t="s">
        <v>493</v>
      </c>
      <c r="C15" s="211">
        <v>1909</v>
      </c>
      <c r="D15" s="100">
        <f t="shared" si="0"/>
        <v>1909</v>
      </c>
      <c r="E15" s="100">
        <f t="shared" si="1"/>
        <v>0</v>
      </c>
      <c r="F15" s="291">
        <f t="shared" si="2"/>
        <v>1909</v>
      </c>
      <c r="G15" s="291"/>
      <c r="H15" s="100">
        <f t="shared" si="3"/>
        <v>1909</v>
      </c>
    </row>
    <row r="16" spans="1:8">
      <c r="A16" s="278" t="s">
        <v>226</v>
      </c>
      <c r="B16" s="279"/>
      <c r="C16" s="279"/>
      <c r="D16" s="279"/>
      <c r="E16" s="279"/>
      <c r="F16" s="279"/>
      <c r="G16" s="279"/>
      <c r="H16" s="279"/>
    </row>
    <row r="17" spans="1:8">
      <c r="A17" s="67" t="s">
        <v>130</v>
      </c>
      <c r="B17" s="63" t="s">
        <v>131</v>
      </c>
      <c r="C17" s="211">
        <v>100045</v>
      </c>
      <c r="D17" s="98">
        <f t="shared" si="0"/>
        <v>100045</v>
      </c>
      <c r="E17" s="98">
        <f t="shared" si="1"/>
        <v>0</v>
      </c>
      <c r="F17" s="292">
        <f t="shared" ref="F17:F22" si="4">(D17*(1-$F$8))*(1-$G$8)+E17</f>
        <v>100045</v>
      </c>
      <c r="G17" s="292"/>
      <c r="H17" s="98">
        <f t="shared" ref="H17:H22" si="5">IF($H$9=0,F17,(F17/(1-$H$9)))</f>
        <v>100045</v>
      </c>
    </row>
    <row r="18" spans="1:8">
      <c r="A18" s="47" t="s">
        <v>132</v>
      </c>
      <c r="B18" s="18" t="s">
        <v>267</v>
      </c>
      <c r="C18" s="211">
        <v>62649</v>
      </c>
      <c r="D18" s="99">
        <f t="shared" si="0"/>
        <v>62649</v>
      </c>
      <c r="E18" s="99">
        <f t="shared" si="1"/>
        <v>0</v>
      </c>
      <c r="F18" s="290">
        <f t="shared" si="4"/>
        <v>62649</v>
      </c>
      <c r="G18" s="290"/>
      <c r="H18" s="99">
        <f t="shared" si="5"/>
        <v>62649</v>
      </c>
    </row>
    <row r="19" spans="1:8">
      <c r="A19" s="47" t="s">
        <v>133</v>
      </c>
      <c r="B19" s="18" t="s">
        <v>268</v>
      </c>
      <c r="C19" s="211">
        <v>49561</v>
      </c>
      <c r="D19" s="99">
        <f t="shared" si="0"/>
        <v>49561</v>
      </c>
      <c r="E19" s="99">
        <f t="shared" si="1"/>
        <v>0</v>
      </c>
      <c r="F19" s="290">
        <f t="shared" si="4"/>
        <v>49561</v>
      </c>
      <c r="G19" s="290"/>
      <c r="H19" s="99">
        <f t="shared" si="5"/>
        <v>49561</v>
      </c>
    </row>
    <row r="20" spans="1:8">
      <c r="A20" s="47" t="s">
        <v>134</v>
      </c>
      <c r="B20" s="18" t="s">
        <v>135</v>
      </c>
      <c r="C20" s="211">
        <v>35341</v>
      </c>
      <c r="D20" s="99">
        <f t="shared" si="0"/>
        <v>35341</v>
      </c>
      <c r="E20" s="99">
        <f t="shared" si="1"/>
        <v>0</v>
      </c>
      <c r="F20" s="290">
        <f t="shared" si="4"/>
        <v>35341</v>
      </c>
      <c r="G20" s="290"/>
      <c r="H20" s="99">
        <f t="shared" si="5"/>
        <v>35341</v>
      </c>
    </row>
    <row r="21" spans="1:8">
      <c r="A21" s="47" t="s">
        <v>136</v>
      </c>
      <c r="B21" s="18" t="s">
        <v>137</v>
      </c>
      <c r="C21" s="211">
        <v>23337</v>
      </c>
      <c r="D21" s="99">
        <f t="shared" si="0"/>
        <v>23337</v>
      </c>
      <c r="E21" s="99">
        <f t="shared" si="1"/>
        <v>0</v>
      </c>
      <c r="F21" s="290">
        <f t="shared" si="4"/>
        <v>23337</v>
      </c>
      <c r="G21" s="290"/>
      <c r="H21" s="99">
        <f t="shared" si="5"/>
        <v>23337</v>
      </c>
    </row>
    <row r="22" spans="1:8">
      <c r="A22" s="68" t="s">
        <v>138</v>
      </c>
      <c r="B22" s="64" t="s">
        <v>139</v>
      </c>
      <c r="C22" s="211">
        <v>15238</v>
      </c>
      <c r="D22" s="100">
        <f t="shared" si="0"/>
        <v>15238</v>
      </c>
      <c r="E22" s="100">
        <f t="shared" si="1"/>
        <v>0</v>
      </c>
      <c r="F22" s="291">
        <f t="shared" si="4"/>
        <v>15238</v>
      </c>
      <c r="G22" s="291"/>
      <c r="H22" s="100">
        <f t="shared" si="5"/>
        <v>15238</v>
      </c>
    </row>
    <row r="23" spans="1:8">
      <c r="A23" s="278" t="s">
        <v>227</v>
      </c>
      <c r="B23" s="279"/>
      <c r="C23" s="279"/>
      <c r="D23" s="279"/>
      <c r="E23" s="279"/>
      <c r="F23" s="279"/>
      <c r="G23" s="279"/>
      <c r="H23" s="279"/>
    </row>
    <row r="24" spans="1:8">
      <c r="A24" s="70" t="s">
        <v>57</v>
      </c>
      <c r="B24" s="65" t="s">
        <v>447</v>
      </c>
      <c r="C24" s="133">
        <v>0</v>
      </c>
      <c r="D24" s="98">
        <f t="shared" si="0"/>
        <v>0</v>
      </c>
      <c r="E24" s="98">
        <f t="shared" si="1"/>
        <v>0</v>
      </c>
      <c r="F24" s="292">
        <f t="shared" ref="F24:F25" si="6">(D24*(1-$F$8))*(1-$G$8)+E24</f>
        <v>0</v>
      </c>
      <c r="G24" s="292"/>
      <c r="H24" s="98">
        <f t="shared" ref="H24:H25" si="7">IF($H$9=0,F24,(F24/(1-$H$9)))</f>
        <v>0</v>
      </c>
    </row>
    <row r="25" spans="1:8">
      <c r="A25" s="71" t="s">
        <v>56</v>
      </c>
      <c r="B25" s="66" t="s">
        <v>448</v>
      </c>
      <c r="C25" s="134">
        <v>0</v>
      </c>
      <c r="D25" s="100">
        <f t="shared" si="0"/>
        <v>0</v>
      </c>
      <c r="E25" s="100">
        <f t="shared" si="1"/>
        <v>0</v>
      </c>
      <c r="F25" s="291">
        <f t="shared" si="6"/>
        <v>0</v>
      </c>
      <c r="G25" s="291"/>
      <c r="H25" s="100">
        <f t="shared" si="7"/>
        <v>0</v>
      </c>
    </row>
    <row r="26" spans="1:8">
      <c r="A26" s="278" t="s">
        <v>228</v>
      </c>
      <c r="B26" s="279"/>
      <c r="C26" s="279"/>
      <c r="D26" s="279"/>
      <c r="E26" s="279"/>
      <c r="F26" s="279"/>
      <c r="G26" s="279"/>
      <c r="H26" s="279"/>
    </row>
    <row r="27" spans="1:8">
      <c r="A27" s="70" t="s">
        <v>59</v>
      </c>
      <c r="B27" s="63" t="s">
        <v>301</v>
      </c>
      <c r="C27" s="211">
        <v>13256</v>
      </c>
      <c r="D27" s="98">
        <f t="shared" si="0"/>
        <v>13256</v>
      </c>
      <c r="E27" s="98">
        <f t="shared" si="1"/>
        <v>0</v>
      </c>
      <c r="F27" s="292">
        <f t="shared" ref="F27:F33" si="8">(D27*(1-$F$8))*(1-$G$8)+E27</f>
        <v>13256</v>
      </c>
      <c r="G27" s="292"/>
      <c r="H27" s="98">
        <f t="shared" ref="H27:H33" si="9">IF($H$9=0,F27,(F27/(1-$H$9)))</f>
        <v>13256</v>
      </c>
    </row>
    <row r="28" spans="1:8">
      <c r="A28" s="69" t="s">
        <v>58</v>
      </c>
      <c r="B28" s="18" t="s">
        <v>302</v>
      </c>
      <c r="C28" s="211">
        <v>8984</v>
      </c>
      <c r="D28" s="99">
        <f t="shared" si="0"/>
        <v>8984</v>
      </c>
      <c r="E28" s="99">
        <f t="shared" si="1"/>
        <v>0</v>
      </c>
      <c r="F28" s="290">
        <f t="shared" si="8"/>
        <v>8984</v>
      </c>
      <c r="G28" s="290"/>
      <c r="H28" s="99">
        <f t="shared" si="9"/>
        <v>8984</v>
      </c>
    </row>
    <row r="29" spans="1:8">
      <c r="A29" s="69" t="s">
        <v>64</v>
      </c>
      <c r="B29" s="18" t="s">
        <v>303</v>
      </c>
      <c r="C29" s="211">
        <v>5560</v>
      </c>
      <c r="D29" s="99">
        <f t="shared" si="0"/>
        <v>5560</v>
      </c>
      <c r="E29" s="99">
        <f t="shared" si="1"/>
        <v>0</v>
      </c>
      <c r="F29" s="290">
        <f t="shared" si="8"/>
        <v>5560</v>
      </c>
      <c r="G29" s="290"/>
      <c r="H29" s="99">
        <f t="shared" si="9"/>
        <v>5560</v>
      </c>
    </row>
    <row r="30" spans="1:8">
      <c r="A30" s="69" t="s">
        <v>63</v>
      </c>
      <c r="B30" s="18" t="s">
        <v>304</v>
      </c>
      <c r="C30" s="211">
        <v>3392</v>
      </c>
      <c r="D30" s="99">
        <f t="shared" si="0"/>
        <v>3392</v>
      </c>
      <c r="E30" s="99">
        <f t="shared" si="1"/>
        <v>0</v>
      </c>
      <c r="F30" s="290">
        <f t="shared" si="8"/>
        <v>3392</v>
      </c>
      <c r="G30" s="290"/>
      <c r="H30" s="99">
        <f t="shared" si="9"/>
        <v>3392</v>
      </c>
    </row>
    <row r="31" spans="1:8">
      <c r="A31" s="69" t="s">
        <v>60</v>
      </c>
      <c r="B31" s="18" t="s">
        <v>305</v>
      </c>
      <c r="C31" s="211">
        <v>2306</v>
      </c>
      <c r="D31" s="99">
        <f t="shared" si="0"/>
        <v>2306</v>
      </c>
      <c r="E31" s="99">
        <f t="shared" si="1"/>
        <v>0</v>
      </c>
      <c r="F31" s="290">
        <f t="shared" si="8"/>
        <v>2306</v>
      </c>
      <c r="G31" s="290"/>
      <c r="H31" s="99">
        <f t="shared" si="9"/>
        <v>2306</v>
      </c>
    </row>
    <row r="32" spans="1:8">
      <c r="A32" s="69" t="s">
        <v>61</v>
      </c>
      <c r="B32" s="18" t="s">
        <v>306</v>
      </c>
      <c r="C32" s="211">
        <v>1502</v>
      </c>
      <c r="D32" s="99">
        <f t="shared" si="0"/>
        <v>1502</v>
      </c>
      <c r="E32" s="99">
        <f t="shared" si="1"/>
        <v>0</v>
      </c>
      <c r="F32" s="290">
        <f t="shared" si="8"/>
        <v>1502</v>
      </c>
      <c r="G32" s="290"/>
      <c r="H32" s="99">
        <f t="shared" si="9"/>
        <v>1502</v>
      </c>
    </row>
    <row r="33" spans="1:8">
      <c r="A33" s="71" t="s">
        <v>62</v>
      </c>
      <c r="B33" s="64" t="s">
        <v>307</v>
      </c>
      <c r="C33" s="211">
        <v>995</v>
      </c>
      <c r="D33" s="100">
        <f t="shared" si="0"/>
        <v>995</v>
      </c>
      <c r="E33" s="100">
        <f t="shared" si="1"/>
        <v>0</v>
      </c>
      <c r="F33" s="291">
        <f t="shared" si="8"/>
        <v>995</v>
      </c>
      <c r="G33" s="291"/>
      <c r="H33" s="100">
        <f t="shared" si="9"/>
        <v>995</v>
      </c>
    </row>
    <row r="34" spans="1:8">
      <c r="A34" s="293" t="s">
        <v>229</v>
      </c>
      <c r="B34" s="294"/>
      <c r="C34" s="294"/>
      <c r="D34" s="294"/>
      <c r="E34" s="294"/>
      <c r="F34" s="294"/>
      <c r="G34" s="294"/>
      <c r="H34" s="294"/>
    </row>
    <row r="35" spans="1:8">
      <c r="A35" s="67" t="s">
        <v>55</v>
      </c>
      <c r="B35" s="63" t="s">
        <v>449</v>
      </c>
      <c r="C35" s="101">
        <v>276613</v>
      </c>
      <c r="D35" s="98">
        <f t="shared" si="0"/>
        <v>276613</v>
      </c>
      <c r="E35" s="98">
        <f t="shared" si="1"/>
        <v>0</v>
      </c>
      <c r="F35" s="292">
        <f t="shared" ref="F35:F41" si="10">(D35*(1-$F$8))*(1-$G$8)+E35</f>
        <v>276613</v>
      </c>
      <c r="G35" s="292"/>
      <c r="H35" s="98">
        <f t="shared" ref="H35:H41" si="11">IF($H$9=0,F35,(F35/(1-$H$9)))</f>
        <v>276613</v>
      </c>
    </row>
    <row r="36" spans="1:8">
      <c r="A36" s="47" t="s">
        <v>54</v>
      </c>
      <c r="B36" s="18" t="s">
        <v>450</v>
      </c>
      <c r="C36" s="102">
        <v>216795.40785532002</v>
      </c>
      <c r="D36" s="99">
        <f t="shared" si="0"/>
        <v>216795.40785532002</v>
      </c>
      <c r="E36" s="99">
        <f t="shared" si="1"/>
        <v>0</v>
      </c>
      <c r="F36" s="290">
        <f t="shared" si="10"/>
        <v>216795.40785532002</v>
      </c>
      <c r="G36" s="290"/>
      <c r="H36" s="99">
        <f t="shared" si="11"/>
        <v>216795.40785532002</v>
      </c>
    </row>
    <row r="37" spans="1:8">
      <c r="A37" s="47" t="s">
        <v>53</v>
      </c>
      <c r="B37" s="18" t="s">
        <v>270</v>
      </c>
      <c r="C37" s="102">
        <v>191955</v>
      </c>
      <c r="D37" s="99">
        <f t="shared" si="0"/>
        <v>191955</v>
      </c>
      <c r="E37" s="99">
        <f t="shared" si="1"/>
        <v>0</v>
      </c>
      <c r="F37" s="290">
        <f t="shared" si="10"/>
        <v>191955</v>
      </c>
      <c r="G37" s="290"/>
      <c r="H37" s="99">
        <f t="shared" si="11"/>
        <v>191955</v>
      </c>
    </row>
    <row r="38" spans="1:8">
      <c r="A38" s="47" t="s">
        <v>52</v>
      </c>
      <c r="B38" s="18" t="s">
        <v>269</v>
      </c>
      <c r="C38" s="102">
        <v>139494</v>
      </c>
      <c r="D38" s="99">
        <f t="shared" si="0"/>
        <v>139494</v>
      </c>
      <c r="E38" s="99">
        <f t="shared" si="1"/>
        <v>0</v>
      </c>
      <c r="F38" s="290">
        <f t="shared" si="10"/>
        <v>139494</v>
      </c>
      <c r="G38" s="290"/>
      <c r="H38" s="99">
        <f t="shared" si="11"/>
        <v>139494</v>
      </c>
    </row>
    <row r="39" spans="1:8">
      <c r="A39" s="47" t="s">
        <v>51</v>
      </c>
      <c r="B39" s="18" t="s">
        <v>160</v>
      </c>
      <c r="C39" s="102">
        <v>117683</v>
      </c>
      <c r="D39" s="99">
        <f t="shared" si="0"/>
        <v>117683</v>
      </c>
      <c r="E39" s="99">
        <f t="shared" si="1"/>
        <v>0</v>
      </c>
      <c r="F39" s="290">
        <f t="shared" si="10"/>
        <v>117683</v>
      </c>
      <c r="G39" s="290"/>
      <c r="H39" s="99">
        <f t="shared" si="11"/>
        <v>117683</v>
      </c>
    </row>
    <row r="40" spans="1:8">
      <c r="A40" s="47" t="s">
        <v>50</v>
      </c>
      <c r="B40" s="18" t="s">
        <v>159</v>
      </c>
      <c r="C40" s="102">
        <v>72468</v>
      </c>
      <c r="D40" s="99">
        <f t="shared" si="0"/>
        <v>72468</v>
      </c>
      <c r="E40" s="99">
        <f t="shared" si="1"/>
        <v>0</v>
      </c>
      <c r="F40" s="290">
        <f t="shared" si="10"/>
        <v>72468</v>
      </c>
      <c r="G40" s="290"/>
      <c r="H40" s="99">
        <f t="shared" si="11"/>
        <v>72468</v>
      </c>
    </row>
    <row r="41" spans="1:8">
      <c r="A41" s="68" t="s">
        <v>49</v>
      </c>
      <c r="B41" s="64" t="s">
        <v>158</v>
      </c>
      <c r="C41" s="103">
        <v>60067</v>
      </c>
      <c r="D41" s="100">
        <f t="shared" si="0"/>
        <v>60067</v>
      </c>
      <c r="E41" s="100">
        <f t="shared" si="1"/>
        <v>0</v>
      </c>
      <c r="F41" s="291">
        <f t="shared" si="10"/>
        <v>60067</v>
      </c>
      <c r="G41" s="291"/>
      <c r="H41" s="100">
        <f t="shared" si="11"/>
        <v>60067</v>
      </c>
    </row>
    <row r="42" spans="1:8">
      <c r="A42" s="278" t="s">
        <v>230</v>
      </c>
      <c r="B42" s="279"/>
      <c r="C42" s="279"/>
      <c r="D42" s="279"/>
      <c r="E42" s="279"/>
      <c r="F42" s="279"/>
      <c r="G42" s="279"/>
      <c r="H42" s="279"/>
    </row>
    <row r="43" spans="1:8">
      <c r="A43" s="67" t="s">
        <v>141</v>
      </c>
      <c r="B43" s="61" t="s">
        <v>271</v>
      </c>
      <c r="C43" s="211">
        <v>10593</v>
      </c>
      <c r="D43" s="98">
        <f t="shared" si="0"/>
        <v>10593</v>
      </c>
      <c r="E43" s="98">
        <f t="shared" si="1"/>
        <v>0</v>
      </c>
      <c r="F43" s="292">
        <f t="shared" ref="F43:F51" si="12">(D43*(1-$F$8))*(1-$G$8)+E43</f>
        <v>10593</v>
      </c>
      <c r="G43" s="292"/>
      <c r="H43" s="98">
        <f t="shared" ref="H43:H51" si="13">IF($H$9=0,F43,(F43/(1-$H$9)))</f>
        <v>10593</v>
      </c>
    </row>
    <row r="44" spans="1:8">
      <c r="A44" s="47" t="s">
        <v>140</v>
      </c>
      <c r="B44" s="20" t="s">
        <v>272</v>
      </c>
      <c r="C44" s="211">
        <v>8120</v>
      </c>
      <c r="D44" s="99">
        <f t="shared" si="0"/>
        <v>8120</v>
      </c>
      <c r="E44" s="99">
        <f t="shared" si="1"/>
        <v>0</v>
      </c>
      <c r="F44" s="290">
        <f t="shared" si="12"/>
        <v>8120</v>
      </c>
      <c r="G44" s="290"/>
      <c r="H44" s="99">
        <f t="shared" si="13"/>
        <v>8120</v>
      </c>
    </row>
    <row r="45" spans="1:8">
      <c r="A45" s="47" t="s">
        <v>45</v>
      </c>
      <c r="B45" s="20" t="s">
        <v>273</v>
      </c>
      <c r="C45" s="211">
        <v>6172</v>
      </c>
      <c r="D45" s="99">
        <f t="shared" si="0"/>
        <v>6172</v>
      </c>
      <c r="E45" s="99">
        <f t="shared" si="1"/>
        <v>0</v>
      </c>
      <c r="F45" s="290">
        <f t="shared" si="12"/>
        <v>6172</v>
      </c>
      <c r="G45" s="290"/>
      <c r="H45" s="99">
        <f t="shared" si="13"/>
        <v>6172</v>
      </c>
    </row>
    <row r="46" spans="1:8">
      <c r="A46" s="47" t="s">
        <v>48</v>
      </c>
      <c r="B46" s="20" t="s">
        <v>278</v>
      </c>
      <c r="C46" s="211">
        <v>7321</v>
      </c>
      <c r="D46" s="99">
        <f t="shared" si="0"/>
        <v>7321</v>
      </c>
      <c r="E46" s="99">
        <f t="shared" si="1"/>
        <v>0</v>
      </c>
      <c r="F46" s="290">
        <f t="shared" si="12"/>
        <v>7321</v>
      </c>
      <c r="G46" s="290"/>
      <c r="H46" s="99">
        <f t="shared" si="13"/>
        <v>7321</v>
      </c>
    </row>
    <row r="47" spans="1:8">
      <c r="A47" s="47" t="s">
        <v>47</v>
      </c>
      <c r="B47" s="20" t="s">
        <v>274</v>
      </c>
      <c r="C47" s="211">
        <v>5833</v>
      </c>
      <c r="D47" s="99">
        <f t="shared" si="0"/>
        <v>5833</v>
      </c>
      <c r="E47" s="99">
        <f t="shared" si="1"/>
        <v>0</v>
      </c>
      <c r="F47" s="290">
        <f t="shared" si="12"/>
        <v>5833</v>
      </c>
      <c r="G47" s="290"/>
      <c r="H47" s="99">
        <f t="shared" si="13"/>
        <v>5833</v>
      </c>
    </row>
    <row r="48" spans="1:8">
      <c r="A48" s="47" t="s">
        <v>46</v>
      </c>
      <c r="B48" s="20" t="s">
        <v>275</v>
      </c>
      <c r="C48" s="211">
        <v>4225</v>
      </c>
      <c r="D48" s="99">
        <f t="shared" si="0"/>
        <v>4225</v>
      </c>
      <c r="E48" s="99">
        <f t="shared" si="1"/>
        <v>0</v>
      </c>
      <c r="F48" s="290">
        <f t="shared" si="12"/>
        <v>4225</v>
      </c>
      <c r="G48" s="290"/>
      <c r="H48" s="99">
        <f t="shared" si="13"/>
        <v>4225</v>
      </c>
    </row>
    <row r="49" spans="1:8">
      <c r="A49" s="47" t="s">
        <v>144</v>
      </c>
      <c r="B49" s="20" t="s">
        <v>279</v>
      </c>
      <c r="C49" s="211">
        <v>5286</v>
      </c>
      <c r="D49" s="99">
        <f t="shared" si="0"/>
        <v>5286</v>
      </c>
      <c r="E49" s="99">
        <f t="shared" si="1"/>
        <v>0</v>
      </c>
      <c r="F49" s="290">
        <f t="shared" si="12"/>
        <v>5286</v>
      </c>
      <c r="G49" s="290"/>
      <c r="H49" s="99">
        <f t="shared" si="13"/>
        <v>5286</v>
      </c>
    </row>
    <row r="50" spans="1:8">
      <c r="A50" s="47" t="s">
        <v>143</v>
      </c>
      <c r="B50" s="20" t="s">
        <v>276</v>
      </c>
      <c r="C50" s="211">
        <v>4347</v>
      </c>
      <c r="D50" s="99">
        <f t="shared" si="0"/>
        <v>4347</v>
      </c>
      <c r="E50" s="99">
        <f t="shared" si="1"/>
        <v>0</v>
      </c>
      <c r="F50" s="290">
        <f t="shared" si="12"/>
        <v>4347</v>
      </c>
      <c r="G50" s="290"/>
      <c r="H50" s="99">
        <f t="shared" si="13"/>
        <v>4347</v>
      </c>
    </row>
    <row r="51" spans="1:8">
      <c r="A51" s="68" t="s">
        <v>142</v>
      </c>
      <c r="B51" s="62" t="s">
        <v>277</v>
      </c>
      <c r="C51" s="211">
        <v>3101</v>
      </c>
      <c r="D51" s="100">
        <f>C51*(1-$D$8)*(1-$C$8)</f>
        <v>3101</v>
      </c>
      <c r="E51" s="100">
        <f t="shared" si="1"/>
        <v>0</v>
      </c>
      <c r="F51" s="291">
        <f t="shared" si="12"/>
        <v>3101</v>
      </c>
      <c r="G51" s="291"/>
      <c r="H51" s="100">
        <f t="shared" si="13"/>
        <v>3101</v>
      </c>
    </row>
    <row r="52" spans="1:8">
      <c r="A52" s="278" t="s">
        <v>389</v>
      </c>
      <c r="B52" s="279"/>
      <c r="C52" s="279"/>
      <c r="D52" s="279"/>
      <c r="E52" s="279"/>
      <c r="F52" s="279"/>
      <c r="G52" s="279"/>
      <c r="H52" s="279"/>
    </row>
    <row r="53" spans="1:8">
      <c r="A53" s="67" t="s">
        <v>384</v>
      </c>
      <c r="B53" s="61" t="s">
        <v>451</v>
      </c>
      <c r="C53" s="211">
        <v>0</v>
      </c>
      <c r="D53" s="98">
        <f t="shared" ref="D53:D57" si="14">C53*(1-$D$8)*(1-$C$8)</f>
        <v>0</v>
      </c>
      <c r="E53" s="98">
        <f t="shared" ref="E53:E57" si="15">+D53*$E$8</f>
        <v>0</v>
      </c>
      <c r="F53" s="292">
        <f t="shared" ref="F53:F57" si="16">(D53*(1-$F$8))*(1-$G$8)+E53</f>
        <v>0</v>
      </c>
      <c r="G53" s="292"/>
      <c r="H53" s="98">
        <f t="shared" ref="H53:H57" si="17">IF($H$9=0,F53,(F53/(1-$H$9)))</f>
        <v>0</v>
      </c>
    </row>
    <row r="54" spans="1:8">
      <c r="A54" s="47" t="s">
        <v>385</v>
      </c>
      <c r="B54" s="20" t="s">
        <v>452</v>
      </c>
      <c r="C54" s="211">
        <v>6626</v>
      </c>
      <c r="D54" s="99">
        <f t="shared" si="14"/>
        <v>6626</v>
      </c>
      <c r="E54" s="99">
        <f t="shared" si="15"/>
        <v>0</v>
      </c>
      <c r="F54" s="290">
        <f t="shared" si="16"/>
        <v>6626</v>
      </c>
      <c r="G54" s="290"/>
      <c r="H54" s="99">
        <f t="shared" si="17"/>
        <v>6626</v>
      </c>
    </row>
    <row r="55" spans="1:8">
      <c r="A55" s="47" t="s">
        <v>386</v>
      </c>
      <c r="B55" s="20" t="s">
        <v>453</v>
      </c>
      <c r="C55" s="211">
        <v>10540</v>
      </c>
      <c r="D55" s="99">
        <f t="shared" si="14"/>
        <v>10540</v>
      </c>
      <c r="E55" s="99">
        <f t="shared" si="15"/>
        <v>0</v>
      </c>
      <c r="F55" s="290">
        <f t="shared" si="16"/>
        <v>10540</v>
      </c>
      <c r="G55" s="290"/>
      <c r="H55" s="99">
        <f t="shared" si="17"/>
        <v>10540</v>
      </c>
    </row>
    <row r="56" spans="1:8">
      <c r="A56" s="47" t="s">
        <v>387</v>
      </c>
      <c r="B56" s="20" t="s">
        <v>454</v>
      </c>
      <c r="C56" s="211">
        <v>14401</v>
      </c>
      <c r="D56" s="99">
        <f t="shared" si="14"/>
        <v>14401</v>
      </c>
      <c r="E56" s="99">
        <f t="shared" si="15"/>
        <v>0</v>
      </c>
      <c r="F56" s="290">
        <f t="shared" si="16"/>
        <v>14401</v>
      </c>
      <c r="G56" s="290"/>
      <c r="H56" s="99">
        <f t="shared" si="17"/>
        <v>14401</v>
      </c>
    </row>
    <row r="57" spans="1:8">
      <c r="A57" s="47" t="s">
        <v>388</v>
      </c>
      <c r="B57" s="20" t="s">
        <v>455</v>
      </c>
      <c r="C57" s="211">
        <v>22919</v>
      </c>
      <c r="D57" s="99">
        <f t="shared" si="14"/>
        <v>22919</v>
      </c>
      <c r="E57" s="99">
        <f t="shared" si="15"/>
        <v>0</v>
      </c>
      <c r="F57" s="290">
        <f t="shared" si="16"/>
        <v>22919</v>
      </c>
      <c r="G57" s="290"/>
      <c r="H57" s="99">
        <f t="shared" si="17"/>
        <v>22919</v>
      </c>
    </row>
    <row r="58" spans="1:8">
      <c r="A58" s="293" t="s">
        <v>456</v>
      </c>
      <c r="B58" s="294"/>
      <c r="C58" s="294"/>
      <c r="D58" s="294"/>
      <c r="E58" s="294"/>
      <c r="F58" s="294"/>
      <c r="G58" s="294"/>
      <c r="H58" s="294"/>
    </row>
    <row r="59" spans="1:8">
      <c r="A59" s="67" t="s">
        <v>65</v>
      </c>
      <c r="B59" s="61" t="s">
        <v>292</v>
      </c>
      <c r="C59" s="211">
        <v>159091</v>
      </c>
      <c r="D59" s="98">
        <f t="shared" si="0"/>
        <v>159091</v>
      </c>
      <c r="E59" s="98">
        <f t="shared" si="1"/>
        <v>0</v>
      </c>
      <c r="F59" s="292">
        <f t="shared" ref="F59" si="18">(D59*(1-$F$8))*(1-$G$8)+E59</f>
        <v>159091</v>
      </c>
      <c r="G59" s="292"/>
      <c r="H59" s="98">
        <f t="shared" ref="H59" si="19">IF($H$9=0,F59,(F59/(1-$H$9)))</f>
        <v>159091</v>
      </c>
    </row>
    <row r="60" spans="1:8">
      <c r="A60" s="47" t="s">
        <v>145</v>
      </c>
      <c r="B60" s="20" t="s">
        <v>293</v>
      </c>
      <c r="C60" s="211">
        <v>100391</v>
      </c>
      <c r="D60" s="99">
        <f>C60*(1-$D$8)*(1-$C$8)</f>
        <v>100391</v>
      </c>
      <c r="E60" s="99">
        <f>+D60*$E$8</f>
        <v>0</v>
      </c>
      <c r="F60" s="290">
        <f>(D60*(1-$F$8))*(1-$G$8)+E60</f>
        <v>100391</v>
      </c>
      <c r="G60" s="290"/>
      <c r="H60" s="99">
        <f>IF($H$9=0,F60,(F60/(1-$H$9)))</f>
        <v>100391</v>
      </c>
    </row>
    <row r="61" spans="1:8">
      <c r="A61" s="47" t="s">
        <v>148</v>
      </c>
      <c r="B61" s="20" t="s">
        <v>280</v>
      </c>
      <c r="C61" s="211">
        <v>65791</v>
      </c>
      <c r="D61" s="99">
        <f>C61*(1-$D$8)*(1-$C$8)</f>
        <v>65791</v>
      </c>
      <c r="E61" s="99">
        <f>+D61*$E$8</f>
        <v>0</v>
      </c>
      <c r="F61" s="290">
        <f>(D61*(1-$F$8))*(1-$G$8)+E61</f>
        <v>65791</v>
      </c>
      <c r="G61" s="290"/>
      <c r="H61" s="99">
        <f>IF($H$9=0,F61,(F61/(1-$H$9)))</f>
        <v>65791</v>
      </c>
    </row>
    <row r="62" spans="1:8">
      <c r="A62" s="47" t="s">
        <v>147</v>
      </c>
      <c r="B62" s="20" t="s">
        <v>281</v>
      </c>
      <c r="C62" s="211">
        <v>49695</v>
      </c>
      <c r="D62" s="99">
        <f t="shared" si="0"/>
        <v>49695</v>
      </c>
      <c r="E62" s="99">
        <f t="shared" si="1"/>
        <v>0</v>
      </c>
      <c r="F62" s="290">
        <f t="shared" ref="F62:F72" si="20">(D62*(1-$F$8))*(1-$G$8)+E62</f>
        <v>49695</v>
      </c>
      <c r="G62" s="290"/>
      <c r="H62" s="99">
        <f t="shared" ref="H62:H72" si="21">IF($H$9=0,F62,(F62/(1-$H$9)))</f>
        <v>49695</v>
      </c>
    </row>
    <row r="63" spans="1:8">
      <c r="A63" s="47" t="s">
        <v>146</v>
      </c>
      <c r="B63" s="20" t="s">
        <v>282</v>
      </c>
      <c r="C63" s="211">
        <v>35546</v>
      </c>
      <c r="D63" s="99">
        <f t="shared" si="0"/>
        <v>35546</v>
      </c>
      <c r="E63" s="99">
        <f t="shared" si="1"/>
        <v>0</v>
      </c>
      <c r="F63" s="290">
        <f t="shared" si="20"/>
        <v>35546</v>
      </c>
      <c r="G63" s="290"/>
      <c r="H63" s="99">
        <f t="shared" si="21"/>
        <v>35546</v>
      </c>
    </row>
    <row r="64" spans="1:8">
      <c r="A64" s="47" t="s">
        <v>151</v>
      </c>
      <c r="B64" s="20" t="s">
        <v>283</v>
      </c>
      <c r="C64" s="211">
        <v>41669</v>
      </c>
      <c r="D64" s="99">
        <f t="shared" si="0"/>
        <v>41669</v>
      </c>
      <c r="E64" s="99">
        <f t="shared" si="1"/>
        <v>0</v>
      </c>
      <c r="F64" s="290">
        <f t="shared" si="20"/>
        <v>41669</v>
      </c>
      <c r="G64" s="290"/>
      <c r="H64" s="99">
        <f t="shared" si="21"/>
        <v>41669</v>
      </c>
    </row>
    <row r="65" spans="1:8">
      <c r="A65" s="47" t="s">
        <v>150</v>
      </c>
      <c r="B65" s="20" t="s">
        <v>284</v>
      </c>
      <c r="C65" s="211">
        <v>31627</v>
      </c>
      <c r="D65" s="99">
        <f t="shared" si="0"/>
        <v>31627</v>
      </c>
      <c r="E65" s="99">
        <f t="shared" si="1"/>
        <v>0</v>
      </c>
      <c r="F65" s="290">
        <f t="shared" si="20"/>
        <v>31627</v>
      </c>
      <c r="G65" s="290"/>
      <c r="H65" s="99">
        <f t="shared" si="21"/>
        <v>31627</v>
      </c>
    </row>
    <row r="66" spans="1:8">
      <c r="A66" s="47" t="s">
        <v>149</v>
      </c>
      <c r="B66" s="20" t="s">
        <v>285</v>
      </c>
      <c r="C66" s="211">
        <v>21912</v>
      </c>
      <c r="D66" s="99">
        <f t="shared" si="0"/>
        <v>21912</v>
      </c>
      <c r="E66" s="99">
        <f t="shared" si="1"/>
        <v>0</v>
      </c>
      <c r="F66" s="290">
        <f t="shared" si="20"/>
        <v>21912</v>
      </c>
      <c r="G66" s="290"/>
      <c r="H66" s="99">
        <f t="shared" si="21"/>
        <v>21912</v>
      </c>
    </row>
    <row r="67" spans="1:8">
      <c r="A67" s="47" t="s">
        <v>154</v>
      </c>
      <c r="B67" s="20" t="s">
        <v>286</v>
      </c>
      <c r="C67" s="211">
        <v>25335</v>
      </c>
      <c r="D67" s="99">
        <f t="shared" si="0"/>
        <v>25335</v>
      </c>
      <c r="E67" s="99">
        <f t="shared" si="1"/>
        <v>0</v>
      </c>
      <c r="F67" s="290">
        <f t="shared" si="20"/>
        <v>25335</v>
      </c>
      <c r="G67" s="290"/>
      <c r="H67" s="99">
        <f t="shared" si="21"/>
        <v>25335</v>
      </c>
    </row>
    <row r="68" spans="1:8">
      <c r="A68" s="47" t="s">
        <v>153</v>
      </c>
      <c r="B68" s="20" t="s">
        <v>287</v>
      </c>
      <c r="C68" s="211">
        <v>19888</v>
      </c>
      <c r="D68" s="99">
        <f t="shared" si="0"/>
        <v>19888</v>
      </c>
      <c r="E68" s="99">
        <f t="shared" si="1"/>
        <v>0</v>
      </c>
      <c r="F68" s="290">
        <f t="shared" si="20"/>
        <v>19888</v>
      </c>
      <c r="G68" s="290"/>
      <c r="H68" s="99">
        <f t="shared" si="21"/>
        <v>19888</v>
      </c>
    </row>
    <row r="69" spans="1:8">
      <c r="A69" s="47" t="s">
        <v>152</v>
      </c>
      <c r="B69" s="20" t="s">
        <v>288</v>
      </c>
      <c r="C69" s="211">
        <v>13618</v>
      </c>
      <c r="D69" s="99">
        <f t="shared" si="0"/>
        <v>13618</v>
      </c>
      <c r="E69" s="99">
        <f t="shared" si="1"/>
        <v>0</v>
      </c>
      <c r="F69" s="290">
        <f t="shared" si="20"/>
        <v>13618</v>
      </c>
      <c r="G69" s="290"/>
      <c r="H69" s="99">
        <f t="shared" si="21"/>
        <v>13618</v>
      </c>
    </row>
    <row r="70" spans="1:8">
      <c r="A70" s="47" t="s">
        <v>157</v>
      </c>
      <c r="B70" s="20" t="s">
        <v>289</v>
      </c>
      <c r="C70" s="211">
        <v>15902</v>
      </c>
      <c r="D70" s="99">
        <f t="shared" si="0"/>
        <v>15902</v>
      </c>
      <c r="E70" s="99">
        <f t="shared" si="1"/>
        <v>0</v>
      </c>
      <c r="F70" s="290">
        <f t="shared" si="20"/>
        <v>15902</v>
      </c>
      <c r="G70" s="290"/>
      <c r="H70" s="99">
        <f t="shared" si="21"/>
        <v>15902</v>
      </c>
    </row>
    <row r="71" spans="1:8">
      <c r="A71" s="47" t="s">
        <v>156</v>
      </c>
      <c r="B71" s="20" t="s">
        <v>290</v>
      </c>
      <c r="C71" s="211">
        <v>12376</v>
      </c>
      <c r="D71" s="99">
        <f t="shared" si="0"/>
        <v>12376</v>
      </c>
      <c r="E71" s="99">
        <f t="shared" si="1"/>
        <v>0</v>
      </c>
      <c r="F71" s="290">
        <f t="shared" si="20"/>
        <v>12376</v>
      </c>
      <c r="G71" s="290"/>
      <c r="H71" s="99">
        <f t="shared" si="21"/>
        <v>12376</v>
      </c>
    </row>
    <row r="72" spans="1:8">
      <c r="A72" s="68" t="s">
        <v>155</v>
      </c>
      <c r="B72" s="62" t="s">
        <v>291</v>
      </c>
      <c r="C72" s="218">
        <v>9124</v>
      </c>
      <c r="D72" s="100">
        <f t="shared" si="0"/>
        <v>9124</v>
      </c>
      <c r="E72" s="100">
        <f t="shared" si="1"/>
        <v>0</v>
      </c>
      <c r="F72" s="291">
        <f t="shared" si="20"/>
        <v>9124</v>
      </c>
      <c r="G72" s="291"/>
      <c r="H72" s="100">
        <f t="shared" si="21"/>
        <v>9124</v>
      </c>
    </row>
    <row r="73" spans="1:8">
      <c r="A73" s="29" t="s">
        <v>441</v>
      </c>
      <c r="B73" s="28"/>
      <c r="C73" s="211"/>
      <c r="D73" s="216"/>
      <c r="E73" s="216"/>
      <c r="F73" s="217"/>
      <c r="G73" s="217"/>
      <c r="H73" s="216"/>
    </row>
    <row r="74" spans="1:8">
      <c r="A74" s="29" t="s">
        <v>457</v>
      </c>
      <c r="B74" s="28"/>
      <c r="C74" s="58"/>
      <c r="D74" s="59"/>
      <c r="E74" s="59"/>
      <c r="F74" s="60"/>
      <c r="G74" s="60"/>
      <c r="H74" s="59"/>
    </row>
    <row r="75" spans="1:8">
      <c r="A75" s="125"/>
      <c r="B75" s="125"/>
      <c r="C75" s="125"/>
      <c r="D75" s="125"/>
      <c r="E75" s="125"/>
      <c r="F75" s="125"/>
      <c r="G75" s="125"/>
      <c r="H75" s="125"/>
    </row>
    <row r="76" spans="1:8">
      <c r="A76" s="125"/>
      <c r="B76" s="125"/>
      <c r="C76" s="125"/>
      <c r="D76" s="125"/>
      <c r="E76" s="125"/>
      <c r="F76" s="125"/>
      <c r="G76" s="125"/>
      <c r="H76" s="125"/>
    </row>
    <row r="77" spans="1:8">
      <c r="A77" s="125"/>
      <c r="B77" s="125"/>
      <c r="C77" s="125"/>
      <c r="D77" s="125"/>
      <c r="E77" s="125"/>
      <c r="F77" s="125"/>
      <c r="G77" s="125"/>
      <c r="H77" s="125"/>
    </row>
  </sheetData>
  <sheetProtection algorithmName="SHA-512" hashValue="J79B0PsSAy9X6KUQ1Wtm9SrtwAiyEzaEdVg18+5U+ZNoEGCMesjAUEpOfa2gU1KpRObmE4r1qur9AT3pz7VD3Q==" saltValue="bgH0O6e7gZR6/XUtSKXuTQ==" spinCount="100000" sheet="1" selectLockedCells="1"/>
  <mergeCells count="67">
    <mergeCell ref="F45:G45"/>
    <mergeCell ref="A58:H58"/>
    <mergeCell ref="F61:G61"/>
    <mergeCell ref="F15:G15"/>
    <mergeCell ref="A16:H16"/>
    <mergeCell ref="F22:G22"/>
    <mergeCell ref="F24:G24"/>
    <mergeCell ref="F17:G17"/>
    <mergeCell ref="F18:G18"/>
    <mergeCell ref="F19:G19"/>
    <mergeCell ref="F20:G20"/>
    <mergeCell ref="F21:G21"/>
    <mergeCell ref="A23:H23"/>
    <mergeCell ref="F25:G25"/>
    <mergeCell ref="F31:G31"/>
    <mergeCell ref="F32:G32"/>
    <mergeCell ref="F30:G30"/>
    <mergeCell ref="C4:H5"/>
    <mergeCell ref="A6:B8"/>
    <mergeCell ref="H6:H8"/>
    <mergeCell ref="F13:G13"/>
    <mergeCell ref="F14:G14"/>
    <mergeCell ref="A26:H26"/>
    <mergeCell ref="F28:G28"/>
    <mergeCell ref="F27:G27"/>
    <mergeCell ref="F29:G29"/>
    <mergeCell ref="F9:G9"/>
    <mergeCell ref="A10:H10"/>
    <mergeCell ref="F11:G11"/>
    <mergeCell ref="F12:G12"/>
    <mergeCell ref="F43:G43"/>
    <mergeCell ref="F44:G44"/>
    <mergeCell ref="F37:G37"/>
    <mergeCell ref="F38:G38"/>
    <mergeCell ref="F39:G39"/>
    <mergeCell ref="F40:G40"/>
    <mergeCell ref="F36:G36"/>
    <mergeCell ref="A42:H42"/>
    <mergeCell ref="F33:G33"/>
    <mergeCell ref="F35:G35"/>
    <mergeCell ref="A34:H34"/>
    <mergeCell ref="F41:G41"/>
    <mergeCell ref="F59:G59"/>
    <mergeCell ref="F60:G60"/>
    <mergeCell ref="F46:G46"/>
    <mergeCell ref="F47:G47"/>
    <mergeCell ref="F48:G48"/>
    <mergeCell ref="F49:G49"/>
    <mergeCell ref="F50:G50"/>
    <mergeCell ref="F51:G51"/>
    <mergeCell ref="A52:H52"/>
    <mergeCell ref="F53:G53"/>
    <mergeCell ref="F54:G54"/>
    <mergeCell ref="F55:G55"/>
    <mergeCell ref="F56:G56"/>
    <mergeCell ref="F57:G57"/>
    <mergeCell ref="F72:G72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</mergeCells>
  <phoneticPr fontId="3" type="noConversion"/>
  <pageMargins left="0.74803149606299213" right="0.74803149606299213" top="0.98425196850393704" bottom="0.98425196850393704" header="0.51181102362204722" footer="0.51181102362204722"/>
  <pageSetup scale="6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1:I21"/>
  <sheetViews>
    <sheetView showRowColHeaders="0" workbookViewId="0">
      <selection activeCell="A16" sqref="A16"/>
    </sheetView>
  </sheetViews>
  <sheetFormatPr defaultColWidth="12.26953125" defaultRowHeight="13.5"/>
  <cols>
    <col min="1" max="1" width="16.26953125" style="76" customWidth="1"/>
    <col min="2" max="2" width="44" style="76" customWidth="1"/>
    <col min="3" max="3" width="16.1796875" style="76" customWidth="1"/>
    <col min="4" max="4" width="17.26953125" style="76" customWidth="1"/>
    <col min="5" max="5" width="16.26953125" style="76" customWidth="1"/>
    <col min="6" max="6" width="9.26953125" style="76" customWidth="1"/>
    <col min="7" max="7" width="9.45312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47"/>
      <c r="D5" s="247"/>
      <c r="E5" s="247"/>
      <c r="F5" s="247"/>
      <c r="G5" s="247"/>
      <c r="H5" s="247"/>
    </row>
    <row r="6" spans="1:9">
      <c r="A6" s="10"/>
      <c r="B6" s="4"/>
      <c r="C6" s="247"/>
      <c r="D6" s="247"/>
      <c r="E6" s="247"/>
      <c r="F6" s="247"/>
      <c r="G6" s="247"/>
      <c r="H6" s="247"/>
      <c r="I6" s="77"/>
    </row>
    <row r="7" spans="1:9">
      <c r="A7" s="10"/>
      <c r="B7" s="73"/>
      <c r="C7" s="74"/>
      <c r="D7" s="75"/>
      <c r="E7" s="75"/>
      <c r="F7" s="75"/>
      <c r="G7" s="75"/>
      <c r="H7" s="75"/>
    </row>
    <row r="8" spans="1:9" ht="12.75" customHeight="1">
      <c r="A8" s="295" t="s">
        <v>24</v>
      </c>
      <c r="B8" s="296"/>
      <c r="C8" s="37" t="s">
        <v>40</v>
      </c>
      <c r="D8" s="112">
        <f>(1-(1-C10)*(1-D10)*(1-F10)*(1-G10))</f>
        <v>0</v>
      </c>
      <c r="E8" s="35"/>
      <c r="F8" s="35"/>
      <c r="G8" s="36"/>
      <c r="H8" s="303" t="s">
        <v>3</v>
      </c>
    </row>
    <row r="9" spans="1:9" ht="12.75" customHeight="1">
      <c r="A9" s="297"/>
      <c r="B9" s="298"/>
      <c r="C9" s="37" t="s">
        <v>35</v>
      </c>
      <c r="D9" s="37" t="s">
        <v>39</v>
      </c>
      <c r="E9" s="37" t="s">
        <v>0</v>
      </c>
      <c r="F9" s="37" t="s">
        <v>1</v>
      </c>
      <c r="G9" s="38" t="s">
        <v>2</v>
      </c>
      <c r="H9" s="304"/>
    </row>
    <row r="10" spans="1:9" ht="12.75" customHeight="1">
      <c r="A10" s="299"/>
      <c r="B10" s="300"/>
      <c r="C10" s="113">
        <v>0</v>
      </c>
      <c r="D10" s="113">
        <v>0</v>
      </c>
      <c r="E10" s="114">
        <v>0.19</v>
      </c>
      <c r="F10" s="113">
        <v>0</v>
      </c>
      <c r="G10" s="113">
        <v>0</v>
      </c>
      <c r="H10" s="304"/>
    </row>
    <row r="11" spans="1:9" ht="25.5" customHeight="1">
      <c r="A11" s="39" t="s">
        <v>4</v>
      </c>
      <c r="B11" s="40" t="s">
        <v>38</v>
      </c>
      <c r="C11" s="111" t="s">
        <v>399</v>
      </c>
      <c r="D11" s="111" t="s">
        <v>398</v>
      </c>
      <c r="E11" s="111" t="s">
        <v>5</v>
      </c>
      <c r="F11" s="259" t="s">
        <v>36</v>
      </c>
      <c r="G11" s="259"/>
      <c r="H11" s="124">
        <v>0</v>
      </c>
    </row>
    <row r="12" spans="1:9">
      <c r="A12" s="305" t="s">
        <v>231</v>
      </c>
      <c r="B12" s="306"/>
      <c r="C12" s="306"/>
      <c r="D12" s="306"/>
      <c r="E12" s="306"/>
      <c r="F12" s="306"/>
      <c r="G12" s="306"/>
      <c r="H12" s="306"/>
    </row>
    <row r="13" spans="1:9">
      <c r="A13" s="214" t="s">
        <v>432</v>
      </c>
      <c r="B13" s="18" t="s">
        <v>32</v>
      </c>
      <c r="C13" s="211">
        <v>8900</v>
      </c>
      <c r="D13" s="104">
        <f t="shared" ref="D13:D17" si="0">C13*(1-$D$10)*(1-$C$10)</f>
        <v>8900</v>
      </c>
      <c r="E13" s="104">
        <f t="shared" ref="E13:E17" si="1">+D13*$E$10</f>
        <v>1691</v>
      </c>
      <c r="F13" s="307">
        <f t="shared" ref="F13:F17" si="2">(D13*(1-$F$10))*(1-$G$10)+E13</f>
        <v>10591</v>
      </c>
      <c r="G13" s="307"/>
      <c r="H13" s="104">
        <f t="shared" ref="H13:H17" si="3">IF($H$11=0,F13,(F13/(1-$H$11)))</f>
        <v>10591</v>
      </c>
    </row>
    <row r="14" spans="1:9">
      <c r="A14" s="47" t="s">
        <v>30</v>
      </c>
      <c r="B14" s="18" t="s">
        <v>31</v>
      </c>
      <c r="C14" s="211">
        <v>5700</v>
      </c>
      <c r="D14" s="104">
        <f t="shared" si="0"/>
        <v>5700</v>
      </c>
      <c r="E14" s="104">
        <f t="shared" si="1"/>
        <v>1083</v>
      </c>
      <c r="F14" s="307">
        <f t="shared" si="2"/>
        <v>6783</v>
      </c>
      <c r="G14" s="307"/>
      <c r="H14" s="104">
        <f t="shared" si="3"/>
        <v>6783</v>
      </c>
    </row>
    <row r="15" spans="1:9">
      <c r="A15" s="214" t="s">
        <v>433</v>
      </c>
      <c r="B15" s="18" t="s">
        <v>29</v>
      </c>
      <c r="C15" s="211">
        <v>4500</v>
      </c>
      <c r="D15" s="104">
        <f t="shared" si="0"/>
        <v>4500</v>
      </c>
      <c r="E15" s="104">
        <f t="shared" si="1"/>
        <v>855</v>
      </c>
      <c r="F15" s="307">
        <f t="shared" si="2"/>
        <v>5355</v>
      </c>
      <c r="G15" s="307"/>
      <c r="H15" s="104">
        <f t="shared" si="3"/>
        <v>5355</v>
      </c>
    </row>
    <row r="16" spans="1:9">
      <c r="A16" s="47" t="s">
        <v>27</v>
      </c>
      <c r="B16" s="18" t="s">
        <v>28</v>
      </c>
      <c r="C16" s="211">
        <v>2950</v>
      </c>
      <c r="D16" s="104">
        <f t="shared" si="0"/>
        <v>2950</v>
      </c>
      <c r="E16" s="104">
        <f t="shared" si="1"/>
        <v>560.5</v>
      </c>
      <c r="F16" s="307">
        <f t="shared" si="2"/>
        <v>3510.5</v>
      </c>
      <c r="G16" s="307"/>
      <c r="H16" s="104">
        <f t="shared" si="3"/>
        <v>3510.5</v>
      </c>
    </row>
    <row r="17" spans="1:8">
      <c r="A17" s="68" t="s">
        <v>25</v>
      </c>
      <c r="B17" s="64" t="s">
        <v>26</v>
      </c>
      <c r="C17" s="218">
        <v>1950</v>
      </c>
      <c r="D17" s="105">
        <f t="shared" si="0"/>
        <v>1950</v>
      </c>
      <c r="E17" s="105">
        <f t="shared" si="1"/>
        <v>370.5</v>
      </c>
      <c r="F17" s="308">
        <f t="shared" si="2"/>
        <v>2320.5</v>
      </c>
      <c r="G17" s="308"/>
      <c r="H17" s="105">
        <f t="shared" si="3"/>
        <v>2320.5</v>
      </c>
    </row>
    <row r="18" spans="1:8">
      <c r="A18" s="179"/>
      <c r="B18" s="179"/>
      <c r="C18" s="179"/>
      <c r="D18" s="179"/>
      <c r="E18" s="179"/>
      <c r="F18" s="179"/>
      <c r="G18" s="179"/>
      <c r="H18" s="179"/>
    </row>
    <row r="19" spans="1:8">
      <c r="A19" s="126"/>
      <c r="B19" s="126"/>
      <c r="C19" s="126"/>
      <c r="D19" s="126"/>
      <c r="E19" s="126"/>
      <c r="F19" s="126"/>
      <c r="G19" s="126"/>
      <c r="H19" s="126"/>
    </row>
    <row r="20" spans="1:8">
      <c r="A20" s="126"/>
      <c r="B20" s="126"/>
      <c r="C20" s="126"/>
      <c r="D20" s="126"/>
      <c r="E20" s="126"/>
      <c r="F20" s="126"/>
      <c r="G20" s="126"/>
      <c r="H20" s="126"/>
    </row>
    <row r="21" spans="1:8">
      <c r="A21" s="126"/>
      <c r="B21" s="126"/>
      <c r="C21" s="126"/>
      <c r="D21" s="126"/>
      <c r="E21" s="126"/>
      <c r="F21" s="126"/>
      <c r="G21" s="126"/>
      <c r="H21" s="126"/>
    </row>
  </sheetData>
  <sheetProtection algorithmName="SHA-512" hashValue="BWWV0AhZq+Km8uOH5PYRIou4ZX20ripu457g01ucRexgmzTN6WK4WqtIpwSH1UiMjt+Ja9v7CZSWVaNhQDmjNg==" saltValue="vxkOOTl5XTBKo/K9Mzb49g==" spinCount="100000" sheet="1" selectLockedCells="1"/>
  <mergeCells count="10">
    <mergeCell ref="F13:G13"/>
    <mergeCell ref="F14:G14"/>
    <mergeCell ref="F15:G15"/>
    <mergeCell ref="F17:G17"/>
    <mergeCell ref="F16:G16"/>
    <mergeCell ref="A8:B10"/>
    <mergeCell ref="C5:H6"/>
    <mergeCell ref="H8:H10"/>
    <mergeCell ref="F11:G11"/>
    <mergeCell ref="A12:H12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I20"/>
  <sheetViews>
    <sheetView showRowColHeaders="0" workbookViewId="0">
      <selection activeCell="C10" sqref="C10"/>
    </sheetView>
  </sheetViews>
  <sheetFormatPr defaultColWidth="12.26953125" defaultRowHeight="13.5"/>
  <cols>
    <col min="1" max="1" width="14.81640625" style="76" customWidth="1"/>
    <col min="2" max="2" width="69" style="76" customWidth="1"/>
    <col min="3" max="3" width="15.453125" style="76" customWidth="1"/>
    <col min="4" max="4" width="14.54296875" style="76" customWidth="1"/>
    <col min="5" max="5" width="13.453125" style="76" customWidth="1"/>
    <col min="6" max="6" width="9.26953125" style="76" customWidth="1"/>
    <col min="7" max="7" width="10.179687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151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47"/>
      <c r="D5" s="247"/>
      <c r="E5" s="247"/>
      <c r="F5" s="247"/>
      <c r="G5" s="247"/>
      <c r="H5" s="247"/>
    </row>
    <row r="6" spans="1:9">
      <c r="A6" s="10"/>
      <c r="B6" s="4"/>
      <c r="C6" s="247"/>
      <c r="D6" s="247"/>
      <c r="E6" s="247"/>
      <c r="F6" s="247"/>
      <c r="G6" s="247"/>
      <c r="H6" s="247"/>
      <c r="I6" s="77"/>
    </row>
    <row r="7" spans="1:9">
      <c r="A7" s="10"/>
      <c r="B7" s="73"/>
      <c r="C7" s="74"/>
      <c r="D7" s="75"/>
      <c r="E7" s="75"/>
      <c r="F7" s="75"/>
      <c r="G7" s="75"/>
      <c r="H7" s="75"/>
    </row>
    <row r="8" spans="1:9" ht="12.75" customHeight="1">
      <c r="A8" s="295" t="s">
        <v>232</v>
      </c>
      <c r="B8" s="296"/>
      <c r="C8" s="37" t="s">
        <v>40</v>
      </c>
      <c r="D8" s="112">
        <f>(1-(1-C10)*(1-D10)*(1-F10)*(1-G10))</f>
        <v>0</v>
      </c>
      <c r="E8" s="35"/>
      <c r="F8" s="35"/>
      <c r="G8" s="36"/>
      <c r="H8" s="303" t="s">
        <v>3</v>
      </c>
    </row>
    <row r="9" spans="1:9" ht="27" customHeight="1">
      <c r="A9" s="297"/>
      <c r="B9" s="298"/>
      <c r="C9" s="37" t="s">
        <v>35</v>
      </c>
      <c r="D9" s="37" t="s">
        <v>39</v>
      </c>
      <c r="E9" s="37" t="s">
        <v>0</v>
      </c>
      <c r="F9" s="37" t="s">
        <v>1</v>
      </c>
      <c r="G9" s="38" t="s">
        <v>2</v>
      </c>
      <c r="H9" s="304"/>
    </row>
    <row r="10" spans="1:9" ht="12.75" customHeight="1">
      <c r="A10" s="299"/>
      <c r="B10" s="300"/>
      <c r="C10" s="113">
        <v>0</v>
      </c>
      <c r="D10" s="113">
        <v>0</v>
      </c>
      <c r="E10" s="114">
        <v>0</v>
      </c>
      <c r="F10" s="113">
        <v>0</v>
      </c>
      <c r="G10" s="113">
        <v>0</v>
      </c>
      <c r="H10" s="304"/>
    </row>
    <row r="11" spans="1:9" ht="25.5" customHeight="1">
      <c r="A11" s="159" t="s">
        <v>4</v>
      </c>
      <c r="B11" s="160" t="s">
        <v>38</v>
      </c>
      <c r="C11" s="161" t="s">
        <v>399</v>
      </c>
      <c r="D11" s="161" t="s">
        <v>398</v>
      </c>
      <c r="E11" s="161" t="s">
        <v>5</v>
      </c>
      <c r="F11" s="309" t="s">
        <v>36</v>
      </c>
      <c r="G11" s="309"/>
      <c r="H11" s="163">
        <v>0</v>
      </c>
    </row>
    <row r="12" spans="1:9">
      <c r="A12" s="67" t="s">
        <v>390</v>
      </c>
      <c r="B12" s="63" t="s">
        <v>391</v>
      </c>
      <c r="C12" s="133">
        <v>0</v>
      </c>
      <c r="D12" s="164">
        <f>C12*(1-$D$10)*(1-$C$10)</f>
        <v>0</v>
      </c>
      <c r="E12" s="164">
        <f t="shared" ref="E12:E16" si="0">+D12*$E$10</f>
        <v>0</v>
      </c>
      <c r="F12" s="310">
        <f t="shared" ref="F12:F16" si="1">(D12*(1-$F$10))*(1-$G$10)+E12</f>
        <v>0</v>
      </c>
      <c r="G12" s="310"/>
      <c r="H12" s="164">
        <f t="shared" ref="H12:H16" si="2">IF($H$11=0,F12,(F12/(1-$H$11)))</f>
        <v>0</v>
      </c>
    </row>
    <row r="13" spans="1:9">
      <c r="A13" s="46" t="s">
        <v>326</v>
      </c>
      <c r="B13" s="18" t="s">
        <v>235</v>
      </c>
      <c r="C13" s="131">
        <v>20743</v>
      </c>
      <c r="D13" s="104">
        <f t="shared" ref="D13" si="3">C13*(1-$D$10)*(1-$C$10)</f>
        <v>20743</v>
      </c>
      <c r="E13" s="104">
        <f t="shared" ref="E13" si="4">+D13*$E$10</f>
        <v>0</v>
      </c>
      <c r="F13" s="307">
        <f t="shared" ref="F13" si="5">(D13*(1-$F$10))*(1-$G$10)+E13</f>
        <v>20743</v>
      </c>
      <c r="G13" s="307"/>
      <c r="H13" s="104">
        <f t="shared" ref="H13" si="6">IF($H$11=0,F13,(F13/(1-$H$11)))</f>
        <v>20743</v>
      </c>
    </row>
    <row r="14" spans="1:9">
      <c r="A14" s="47" t="s">
        <v>431</v>
      </c>
      <c r="B14" s="18" t="s">
        <v>234</v>
      </c>
      <c r="C14" s="131">
        <v>15664</v>
      </c>
      <c r="D14" s="104">
        <f t="shared" ref="D14:D16" si="7">C14*(1-$D$10)*(1-$C$10)</f>
        <v>15664</v>
      </c>
      <c r="E14" s="104">
        <f t="shared" si="0"/>
        <v>0</v>
      </c>
      <c r="F14" s="307">
        <f t="shared" si="1"/>
        <v>15664</v>
      </c>
      <c r="G14" s="307"/>
      <c r="H14" s="104">
        <f t="shared" si="2"/>
        <v>15664</v>
      </c>
    </row>
    <row r="15" spans="1:9">
      <c r="A15" s="47" t="s">
        <v>431</v>
      </c>
      <c r="B15" s="18" t="s">
        <v>233</v>
      </c>
      <c r="C15" s="131">
        <v>15664</v>
      </c>
      <c r="D15" s="104">
        <f t="shared" si="7"/>
        <v>15664</v>
      </c>
      <c r="E15" s="104">
        <f t="shared" si="0"/>
        <v>0</v>
      </c>
      <c r="F15" s="307">
        <f t="shared" si="1"/>
        <v>15664</v>
      </c>
      <c r="G15" s="307"/>
      <c r="H15" s="104">
        <f t="shared" si="2"/>
        <v>15664</v>
      </c>
    </row>
    <row r="16" spans="1:9">
      <c r="A16" s="68" t="s">
        <v>327</v>
      </c>
      <c r="B16" s="64" t="s">
        <v>236</v>
      </c>
      <c r="C16" s="105">
        <v>9239</v>
      </c>
      <c r="D16" s="105">
        <f t="shared" si="7"/>
        <v>9239</v>
      </c>
      <c r="E16" s="105">
        <f t="shared" si="0"/>
        <v>0</v>
      </c>
      <c r="F16" s="308">
        <f t="shared" si="1"/>
        <v>9239</v>
      </c>
      <c r="G16" s="308"/>
      <c r="H16" s="105">
        <f t="shared" si="2"/>
        <v>9239</v>
      </c>
    </row>
    <row r="17" spans="1:8">
      <c r="A17" s="179"/>
      <c r="B17" s="179"/>
      <c r="C17" s="179"/>
      <c r="D17" s="179"/>
      <c r="E17" s="179"/>
      <c r="F17" s="179"/>
      <c r="G17" s="179"/>
      <c r="H17" s="179"/>
    </row>
    <row r="18" spans="1:8">
      <c r="A18" s="126"/>
      <c r="B18" s="126"/>
      <c r="C18" s="126"/>
      <c r="D18" s="126"/>
      <c r="E18" s="126"/>
      <c r="F18" s="126"/>
      <c r="G18" s="126"/>
      <c r="H18" s="126"/>
    </row>
    <row r="19" spans="1:8">
      <c r="A19" s="126"/>
      <c r="B19" s="126"/>
      <c r="C19" s="126"/>
      <c r="D19" s="126"/>
      <c r="E19" s="126"/>
      <c r="F19" s="126"/>
      <c r="G19" s="126"/>
      <c r="H19" s="126"/>
    </row>
    <row r="20" spans="1:8">
      <c r="A20" s="126"/>
      <c r="B20" s="126"/>
      <c r="C20" s="126"/>
      <c r="D20" s="126"/>
      <c r="E20" s="126"/>
      <c r="F20" s="126"/>
      <c r="G20" s="126"/>
      <c r="H20" s="126"/>
    </row>
  </sheetData>
  <sheetProtection algorithmName="SHA-512" hashValue="HU3Wb7Di+wdde9esjRdSNdD3A0tL+AkEsy0wTqqzWmtMIGRBeXg4JbqcvII34tq20gIf4WsGEUWmnS4PNymxaw==" saltValue="M160WYQcjakVI01Ctj/oiQ==" spinCount="100000" sheet="1" selectLockedCells="1"/>
  <mergeCells count="9">
    <mergeCell ref="F11:G11"/>
    <mergeCell ref="F16:G16"/>
    <mergeCell ref="C5:H6"/>
    <mergeCell ref="A8:B10"/>
    <mergeCell ref="H8:H10"/>
    <mergeCell ref="F12:G12"/>
    <mergeCell ref="F14:G14"/>
    <mergeCell ref="F15:G15"/>
    <mergeCell ref="F13:G13"/>
  </mergeCells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1:I27"/>
  <sheetViews>
    <sheetView showRowColHeaders="0" workbookViewId="0">
      <selection activeCell="A16" sqref="A16"/>
    </sheetView>
  </sheetViews>
  <sheetFormatPr defaultColWidth="12.26953125" defaultRowHeight="13.5"/>
  <cols>
    <col min="1" max="1" width="14" style="79" customWidth="1"/>
    <col min="2" max="2" width="77.453125" style="79" customWidth="1"/>
    <col min="3" max="3" width="14.54296875" style="79" customWidth="1"/>
    <col min="4" max="4" width="13.54296875" style="79" customWidth="1"/>
    <col min="5" max="5" width="13.7265625" style="79" customWidth="1"/>
    <col min="6" max="6" width="9.26953125" style="79" customWidth="1"/>
    <col min="7" max="7" width="9.7265625" style="79" bestFit="1" customWidth="1"/>
    <col min="8" max="8" width="13.26953125" style="79" customWidth="1"/>
    <col min="9" max="16384" width="12.26953125" style="79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  <c r="I3" s="80">
        <v>56</v>
      </c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47"/>
      <c r="D5" s="247"/>
      <c r="E5" s="247"/>
      <c r="F5" s="247"/>
      <c r="G5" s="247"/>
      <c r="H5" s="247"/>
    </row>
    <row r="6" spans="1:9">
      <c r="A6" s="10"/>
      <c r="B6" s="4"/>
      <c r="C6" s="247"/>
      <c r="D6" s="247"/>
      <c r="E6" s="247"/>
      <c r="F6" s="247"/>
      <c r="G6" s="247"/>
      <c r="H6" s="247"/>
    </row>
    <row r="7" spans="1:9" ht="12.75" customHeight="1">
      <c r="A7" s="295" t="s">
        <v>294</v>
      </c>
      <c r="B7" s="296"/>
      <c r="C7" s="37" t="s">
        <v>40</v>
      </c>
      <c r="D7" s="112">
        <f>(1-(1-C9)*(1-D9)*(1-F9)*(1-G9))</f>
        <v>0</v>
      </c>
      <c r="E7" s="35"/>
      <c r="F7" s="35"/>
      <c r="G7" s="36"/>
      <c r="H7" s="314" t="s">
        <v>3</v>
      </c>
    </row>
    <row r="8" spans="1:9" ht="28.5" customHeight="1">
      <c r="A8" s="297"/>
      <c r="B8" s="298"/>
      <c r="C8" s="37" t="s">
        <v>35</v>
      </c>
      <c r="D8" s="37" t="s">
        <v>39</v>
      </c>
      <c r="E8" s="37" t="s">
        <v>0</v>
      </c>
      <c r="F8" s="37" t="s">
        <v>1</v>
      </c>
      <c r="G8" s="38" t="s">
        <v>2</v>
      </c>
      <c r="H8" s="315"/>
    </row>
    <row r="9" spans="1:9" ht="12.75" customHeight="1">
      <c r="A9" s="299"/>
      <c r="B9" s="300"/>
      <c r="C9" s="113">
        <v>0</v>
      </c>
      <c r="D9" s="113">
        <v>0</v>
      </c>
      <c r="E9" s="113">
        <v>0</v>
      </c>
      <c r="F9" s="113">
        <v>0</v>
      </c>
      <c r="G9" s="113">
        <v>0</v>
      </c>
      <c r="H9" s="315"/>
    </row>
    <row r="10" spans="1:9" ht="25.5" customHeight="1">
      <c r="A10" s="39" t="s">
        <v>4</v>
      </c>
      <c r="B10" s="40" t="s">
        <v>37</v>
      </c>
      <c r="C10" s="111" t="s">
        <v>399</v>
      </c>
      <c r="D10" s="111" t="s">
        <v>398</v>
      </c>
      <c r="E10" s="111" t="s">
        <v>5</v>
      </c>
      <c r="F10" s="259" t="s">
        <v>36</v>
      </c>
      <c r="G10" s="259"/>
      <c r="H10" s="113">
        <v>0</v>
      </c>
    </row>
    <row r="11" spans="1:9">
      <c r="A11" s="311" t="s">
        <v>243</v>
      </c>
      <c r="B11" s="312"/>
      <c r="C11" s="313"/>
      <c r="D11" s="313"/>
      <c r="E11" s="313"/>
      <c r="F11" s="313"/>
      <c r="G11" s="313"/>
      <c r="H11" s="313"/>
    </row>
    <row r="12" spans="1:9">
      <c r="A12" s="154" t="s">
        <v>204</v>
      </c>
      <c r="B12" s="155" t="s">
        <v>237</v>
      </c>
      <c r="C12" s="102">
        <v>46177</v>
      </c>
      <c r="D12" s="106">
        <f>C12*(1-$D$9)*(1-$C$9)</f>
        <v>46177</v>
      </c>
      <c r="E12" s="106">
        <f>+D12*$E$9</f>
        <v>0</v>
      </c>
      <c r="F12" s="153">
        <f>(D12*(1-$F$9))*(1-$G$9)+E12</f>
        <v>46177</v>
      </c>
      <c r="G12" s="153"/>
      <c r="H12" s="106">
        <f>IF($H$10=0,F12,(F12/(1-$H$10)))</f>
        <v>46177</v>
      </c>
    </row>
    <row r="13" spans="1:9">
      <c r="A13" s="78" t="s">
        <v>203</v>
      </c>
      <c r="B13" s="30" t="s">
        <v>238</v>
      </c>
      <c r="C13" s="102">
        <v>33616</v>
      </c>
      <c r="D13" s="106">
        <f>C13*(1-$D$9)*(1-$C$9)</f>
        <v>33616</v>
      </c>
      <c r="E13" s="106">
        <f>+D13*$E$9</f>
        <v>0</v>
      </c>
      <c r="F13" s="153">
        <f>(D13*(1-$F$9))*(1-$G$9)+E13</f>
        <v>33616</v>
      </c>
      <c r="G13" s="153"/>
      <c r="H13" s="106">
        <f>IF($H$10=0,F13,(F13/(1-$H$10)))</f>
        <v>33616</v>
      </c>
    </row>
    <row r="14" spans="1:9">
      <c r="A14" s="78" t="s">
        <v>202</v>
      </c>
      <c r="B14" s="30" t="s">
        <v>297</v>
      </c>
      <c r="C14" s="102">
        <v>23246</v>
      </c>
      <c r="D14" s="106">
        <f>C14*(1-$D$9)*(1-$C$9)</f>
        <v>23246</v>
      </c>
      <c r="E14" s="106">
        <f>+D14*$E$9</f>
        <v>0</v>
      </c>
      <c r="F14" s="153">
        <f>(D14*(1-$F$9))*(1-$G$9)+E14</f>
        <v>23246</v>
      </c>
      <c r="G14" s="153"/>
      <c r="H14" s="106">
        <f>IF($H$10=0,F14,(F14/(1-$H$10)))</f>
        <v>23246</v>
      </c>
    </row>
    <row r="15" spans="1:9">
      <c r="A15" s="78" t="s">
        <v>201</v>
      </c>
      <c r="B15" s="30" t="s">
        <v>295</v>
      </c>
      <c r="C15" s="102">
        <v>43822</v>
      </c>
      <c r="D15" s="106">
        <f t="shared" ref="D15:D17" si="0">C15*(1-$D$9)*(1-$C$9)</f>
        <v>43822</v>
      </c>
      <c r="E15" s="106">
        <f t="shared" ref="E15:E17" si="1">+D15*$E$9</f>
        <v>0</v>
      </c>
      <c r="F15" s="153">
        <f t="shared" ref="F15:F17" si="2">(D15*(1-$F$9))*(1-$G$9)+E15</f>
        <v>43822</v>
      </c>
      <c r="G15" s="153"/>
      <c r="H15" s="106">
        <f t="shared" ref="H15:H17" si="3">IF($H$10=0,F15,(F15/(1-$H$10)))</f>
        <v>43822</v>
      </c>
    </row>
    <row r="16" spans="1:9">
      <c r="A16" s="78" t="s">
        <v>200</v>
      </c>
      <c r="B16" s="30" t="s">
        <v>296</v>
      </c>
      <c r="C16" s="102">
        <v>33922</v>
      </c>
      <c r="D16" s="106">
        <f t="shared" si="0"/>
        <v>33922</v>
      </c>
      <c r="E16" s="106">
        <f t="shared" si="1"/>
        <v>0</v>
      </c>
      <c r="F16" s="153">
        <f t="shared" si="2"/>
        <v>33922</v>
      </c>
      <c r="G16" s="153"/>
      <c r="H16" s="106">
        <f t="shared" si="3"/>
        <v>33922</v>
      </c>
    </row>
    <row r="17" spans="1:8">
      <c r="A17" s="78" t="s">
        <v>199</v>
      </c>
      <c r="B17" s="30" t="s">
        <v>239</v>
      </c>
      <c r="C17" s="102">
        <v>24283</v>
      </c>
      <c r="D17" s="106">
        <f t="shared" si="0"/>
        <v>24283</v>
      </c>
      <c r="E17" s="106">
        <f t="shared" si="1"/>
        <v>0</v>
      </c>
      <c r="F17" s="153">
        <f t="shared" si="2"/>
        <v>24283</v>
      </c>
      <c r="G17" s="153"/>
      <c r="H17" s="106">
        <f t="shared" si="3"/>
        <v>24283</v>
      </c>
    </row>
    <row r="18" spans="1:8">
      <c r="A18" s="78" t="s">
        <v>198</v>
      </c>
      <c r="B18" s="30" t="s">
        <v>240</v>
      </c>
      <c r="C18" s="102">
        <v>15548</v>
      </c>
      <c r="D18" s="106">
        <f>C18*(1-$D$9)*(1-$C$9)</f>
        <v>15548</v>
      </c>
      <c r="E18" s="106">
        <f>+D18*$E$9</f>
        <v>0</v>
      </c>
      <c r="F18" s="153">
        <f>(D18*(1-$F$9))*(1-$G$9)+E18</f>
        <v>15548</v>
      </c>
      <c r="G18" s="153"/>
      <c r="H18" s="106">
        <f>IF($H$10=0,F18,(F18/(1-$H$10)))</f>
        <v>15548</v>
      </c>
    </row>
    <row r="19" spans="1:8">
      <c r="A19" s="78" t="s">
        <v>206</v>
      </c>
      <c r="B19" s="30" t="s">
        <v>241</v>
      </c>
      <c r="C19" s="102">
        <v>12334</v>
      </c>
      <c r="D19" s="106">
        <f>C19*(1-$D$9)*(1-$C$9)</f>
        <v>12334</v>
      </c>
      <c r="E19" s="106">
        <f>+D19*$E$9</f>
        <v>0</v>
      </c>
      <c r="F19" s="153">
        <f>(D19*(1-$F$9))*(1-$G$9)+E19</f>
        <v>12334</v>
      </c>
      <c r="G19" s="153"/>
      <c r="H19" s="106">
        <f>IF($H$10=0,F19,(F19/(1-$H$10)))</f>
        <v>12334</v>
      </c>
    </row>
    <row r="20" spans="1:8">
      <c r="A20" s="156" t="s">
        <v>205</v>
      </c>
      <c r="B20" s="157" t="s">
        <v>242</v>
      </c>
      <c r="C20" s="103">
        <v>10761</v>
      </c>
      <c r="D20" s="107">
        <f>C20*(1-$D$9)*(1-$C$9)</f>
        <v>10761</v>
      </c>
      <c r="E20" s="107">
        <f>+D20*$E$9</f>
        <v>0</v>
      </c>
      <c r="F20" s="152">
        <f>(D20*(1-$F$9))*(1-$G$9)+E20</f>
        <v>10761</v>
      </c>
      <c r="G20" s="152"/>
      <c r="H20" s="107">
        <f>IF($H$10=0,F20,(F20/(1-$H$10)))</f>
        <v>10761</v>
      </c>
    </row>
    <row r="21" spans="1:8">
      <c r="A21" s="191"/>
      <c r="B21" s="191"/>
      <c r="C21" s="191"/>
      <c r="D21" s="191"/>
      <c r="E21" s="191"/>
      <c r="F21" s="191"/>
      <c r="G21" s="191"/>
      <c r="H21" s="191"/>
    </row>
    <row r="22" spans="1:8">
      <c r="A22" s="127"/>
      <c r="B22" s="127"/>
      <c r="C22" s="127"/>
      <c r="D22" s="127"/>
      <c r="E22" s="127"/>
      <c r="F22" s="127"/>
      <c r="G22" s="127"/>
      <c r="H22" s="127"/>
    </row>
    <row r="23" spans="1:8">
      <c r="A23" s="127"/>
      <c r="B23" s="127"/>
      <c r="C23" s="127"/>
      <c r="D23" s="127"/>
      <c r="E23" s="127"/>
      <c r="F23" s="127"/>
      <c r="G23" s="127"/>
      <c r="H23" s="127"/>
    </row>
    <row r="24" spans="1:8">
      <c r="A24" s="127"/>
      <c r="B24" s="127"/>
      <c r="C24" s="127"/>
      <c r="D24" s="127"/>
      <c r="E24" s="127"/>
      <c r="F24" s="127"/>
      <c r="G24" s="127"/>
      <c r="H24" s="127"/>
    </row>
    <row r="27" spans="1:8">
      <c r="D27" s="81"/>
    </row>
  </sheetData>
  <sheetProtection algorithmName="SHA-512" hashValue="MB6JIS2teksDnLTupslk9QqWZAU0JFWIMyBDp8X6qUcFHx1A2T5YlMhoYQ+JkTkQF/OT3mz11Up4hLHHyO/KvA==" saltValue="sOg/CWKnOGgWkuJ4rzFTfQ==" spinCount="100000" sheet="1" selectLockedCells="1"/>
  <mergeCells count="5">
    <mergeCell ref="C5:H6"/>
    <mergeCell ref="A11:H11"/>
    <mergeCell ref="A7:B9"/>
    <mergeCell ref="H7:H9"/>
    <mergeCell ref="F10:G10"/>
  </mergeCells>
  <phoneticPr fontId="3" type="noConversion"/>
  <pageMargins left="0.74803149606299213" right="0.74803149606299213" top="0.98425196850393704" bottom="0.98425196850393704" header="0.51181102362204722" footer="0.51181102362204722"/>
  <pageSetup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A1:H28"/>
  <sheetViews>
    <sheetView showRowColHeaders="0" workbookViewId="0">
      <selection activeCell="C8" sqref="C8"/>
    </sheetView>
  </sheetViews>
  <sheetFormatPr defaultColWidth="12.26953125" defaultRowHeight="13.5"/>
  <cols>
    <col min="1" max="1" width="18.7265625" style="34" customWidth="1"/>
    <col min="2" max="2" width="52.453125" style="34" customWidth="1"/>
    <col min="3" max="3" width="16.453125" style="34" customWidth="1"/>
    <col min="4" max="4" width="17.7265625" style="34" bestFit="1" customWidth="1"/>
    <col min="5" max="5" width="16.453125" style="34" customWidth="1"/>
    <col min="6" max="6" width="9.1796875" style="34" customWidth="1"/>
    <col min="7" max="7" width="9.7265625" style="34" bestFit="1" customWidth="1"/>
    <col min="8" max="8" width="14.81640625" style="34" customWidth="1"/>
    <col min="9" max="16384" width="12.26953125" style="34"/>
  </cols>
  <sheetData>
    <row r="1" spans="1:8">
      <c r="A1" s="9"/>
      <c r="B1" s="3"/>
      <c r="C1" s="3"/>
      <c r="D1" s="3"/>
      <c r="E1" s="3"/>
      <c r="F1" s="3"/>
      <c r="G1" s="3"/>
      <c r="H1" s="3"/>
    </row>
    <row r="2" spans="1:8">
      <c r="A2" s="10"/>
      <c r="B2" s="4"/>
      <c r="C2" s="4"/>
      <c r="D2" s="4"/>
      <c r="E2" s="4"/>
      <c r="F2" s="4"/>
      <c r="G2" s="4"/>
      <c r="H2" s="4"/>
    </row>
    <row r="3" spans="1:8">
      <c r="A3" s="10"/>
      <c r="B3" s="4"/>
      <c r="C3" s="4"/>
      <c r="D3" s="4"/>
      <c r="E3" s="4"/>
      <c r="F3" s="4"/>
      <c r="G3" s="4"/>
      <c r="H3" s="4"/>
    </row>
    <row r="4" spans="1:8">
      <c r="A4" s="10"/>
      <c r="B4" s="4"/>
      <c r="C4" s="4"/>
      <c r="D4" s="4"/>
      <c r="E4" s="4"/>
      <c r="F4" s="4"/>
      <c r="G4" s="4"/>
      <c r="H4" s="4"/>
    </row>
    <row r="5" spans="1:8" ht="23">
      <c r="A5" s="10"/>
      <c r="B5" s="4"/>
      <c r="C5" s="247"/>
      <c r="D5" s="247"/>
      <c r="E5" s="247"/>
      <c r="F5" s="247"/>
      <c r="G5" s="247"/>
      <c r="H5" s="247"/>
    </row>
    <row r="6" spans="1:8" ht="12.75" customHeight="1">
      <c r="A6" s="317" t="s">
        <v>328</v>
      </c>
      <c r="B6" s="318"/>
      <c r="C6" s="37" t="s">
        <v>40</v>
      </c>
      <c r="D6" s="112">
        <f>(1-(1-C8)*(1-D8)*(1-F8)*(1-G8))</f>
        <v>0</v>
      </c>
      <c r="E6" s="35"/>
      <c r="F6" s="35"/>
      <c r="G6" s="36"/>
      <c r="H6" s="323" t="s">
        <v>3</v>
      </c>
    </row>
    <row r="7" spans="1:8" ht="12.75" customHeight="1">
      <c r="A7" s="319"/>
      <c r="B7" s="320"/>
      <c r="C7" s="37" t="s">
        <v>35</v>
      </c>
      <c r="D7" s="37" t="s">
        <v>39</v>
      </c>
      <c r="E7" s="37" t="s">
        <v>0</v>
      </c>
      <c r="F7" s="37" t="s">
        <v>1</v>
      </c>
      <c r="G7" s="38" t="s">
        <v>2</v>
      </c>
      <c r="H7" s="324"/>
    </row>
    <row r="8" spans="1:8" ht="12.75" customHeight="1">
      <c r="A8" s="321"/>
      <c r="B8" s="322"/>
      <c r="C8" s="113">
        <v>0</v>
      </c>
      <c r="D8" s="113">
        <v>0</v>
      </c>
      <c r="E8" s="114">
        <v>0</v>
      </c>
      <c r="F8" s="113">
        <v>0</v>
      </c>
      <c r="G8" s="113">
        <v>0</v>
      </c>
      <c r="H8" s="324"/>
    </row>
    <row r="9" spans="1:8" ht="26" customHeight="1">
      <c r="A9" s="39" t="s">
        <v>4</v>
      </c>
      <c r="B9" s="40" t="s">
        <v>37</v>
      </c>
      <c r="C9" s="111" t="s">
        <v>399</v>
      </c>
      <c r="D9" s="111" t="s">
        <v>398</v>
      </c>
      <c r="E9" s="111" t="s">
        <v>5</v>
      </c>
      <c r="F9" s="259" t="s">
        <v>36</v>
      </c>
      <c r="G9" s="259"/>
      <c r="H9" s="124">
        <v>0</v>
      </c>
    </row>
    <row r="10" spans="1:8">
      <c r="A10" s="305" t="s">
        <v>299</v>
      </c>
      <c r="B10" s="305"/>
      <c r="C10" s="305"/>
      <c r="D10" s="305"/>
      <c r="E10" s="305"/>
      <c r="F10" s="305"/>
      <c r="G10" s="305"/>
      <c r="H10" s="305"/>
    </row>
    <row r="11" spans="1:8">
      <c r="A11" s="47" t="s">
        <v>411</v>
      </c>
      <c r="B11" s="18" t="s">
        <v>33</v>
      </c>
      <c r="C11" s="174">
        <v>109472</v>
      </c>
      <c r="D11" s="109">
        <f t="shared" ref="D11:D18" si="0">C11*(1-$D$8)*(1-$C$8)</f>
        <v>109472</v>
      </c>
      <c r="E11" s="109">
        <f t="shared" ref="E11:E18" si="1">+D11*$E$8</f>
        <v>0</v>
      </c>
      <c r="F11" s="325">
        <f t="shared" ref="F11:F18" si="2">(D11*(1-$F$8))*(1-$G$8)+E11</f>
        <v>109472</v>
      </c>
      <c r="G11" s="325"/>
      <c r="H11" s="109">
        <f t="shared" ref="H11:H18" si="3">(F11/(1-$H$9))</f>
        <v>109472</v>
      </c>
    </row>
    <row r="12" spans="1:8">
      <c r="A12" s="87" t="s">
        <v>41</v>
      </c>
      <c r="B12" s="19" t="s">
        <v>207</v>
      </c>
      <c r="C12" s="174">
        <v>108432</v>
      </c>
      <c r="D12" s="110">
        <f t="shared" si="0"/>
        <v>108432</v>
      </c>
      <c r="E12" s="110">
        <f t="shared" si="1"/>
        <v>0</v>
      </c>
      <c r="F12" s="316">
        <f t="shared" si="2"/>
        <v>108432</v>
      </c>
      <c r="G12" s="316"/>
      <c r="H12" s="110">
        <f t="shared" si="3"/>
        <v>108432</v>
      </c>
    </row>
    <row r="13" spans="1:8">
      <c r="A13" s="87" t="s">
        <v>332</v>
      </c>
      <c r="B13" s="19" t="s">
        <v>329</v>
      </c>
      <c r="C13" s="174">
        <v>113618</v>
      </c>
      <c r="D13" s="110">
        <f t="shared" si="0"/>
        <v>113618</v>
      </c>
      <c r="E13" s="110">
        <f t="shared" si="1"/>
        <v>0</v>
      </c>
      <c r="F13" s="316">
        <f t="shared" si="2"/>
        <v>113618</v>
      </c>
      <c r="G13" s="316"/>
      <c r="H13" s="110">
        <f t="shared" si="3"/>
        <v>113618</v>
      </c>
    </row>
    <row r="14" spans="1:8">
      <c r="A14" s="87" t="s">
        <v>333</v>
      </c>
      <c r="B14" s="19" t="s">
        <v>330</v>
      </c>
      <c r="C14" s="174">
        <v>80616</v>
      </c>
      <c r="D14" s="110">
        <f t="shared" si="0"/>
        <v>80616</v>
      </c>
      <c r="E14" s="110">
        <f t="shared" si="1"/>
        <v>0</v>
      </c>
      <c r="F14" s="316">
        <f t="shared" si="2"/>
        <v>80616</v>
      </c>
      <c r="G14" s="316"/>
      <c r="H14" s="110">
        <f t="shared" si="3"/>
        <v>80616</v>
      </c>
    </row>
    <row r="15" spans="1:8">
      <c r="A15" s="87" t="s">
        <v>339</v>
      </c>
      <c r="B15" s="19" t="s">
        <v>331</v>
      </c>
      <c r="C15" s="174">
        <v>68891</v>
      </c>
      <c r="D15" s="110">
        <f t="shared" si="0"/>
        <v>68891</v>
      </c>
      <c r="E15" s="110">
        <f t="shared" si="1"/>
        <v>0</v>
      </c>
      <c r="F15" s="316">
        <f t="shared" si="2"/>
        <v>68891</v>
      </c>
      <c r="G15" s="316"/>
      <c r="H15" s="110">
        <f t="shared" si="3"/>
        <v>68891</v>
      </c>
    </row>
    <row r="16" spans="1:8">
      <c r="A16" s="87" t="s">
        <v>44</v>
      </c>
      <c r="B16" s="19" t="s">
        <v>298</v>
      </c>
      <c r="C16" s="174">
        <v>52678</v>
      </c>
      <c r="D16" s="110">
        <f t="shared" si="0"/>
        <v>52678</v>
      </c>
      <c r="E16" s="110">
        <f t="shared" si="1"/>
        <v>0</v>
      </c>
      <c r="F16" s="316">
        <f t="shared" si="2"/>
        <v>52678</v>
      </c>
      <c r="G16" s="316"/>
      <c r="H16" s="110">
        <f t="shared" si="3"/>
        <v>52678</v>
      </c>
    </row>
    <row r="17" spans="1:8">
      <c r="A17" s="87" t="s">
        <v>43</v>
      </c>
      <c r="B17" s="19" t="s">
        <v>209</v>
      </c>
      <c r="C17" s="174">
        <v>99570</v>
      </c>
      <c r="D17" s="110">
        <f t="shared" si="0"/>
        <v>99570</v>
      </c>
      <c r="E17" s="110">
        <f t="shared" si="1"/>
        <v>0</v>
      </c>
      <c r="F17" s="316">
        <f t="shared" si="2"/>
        <v>99570</v>
      </c>
      <c r="G17" s="316"/>
      <c r="H17" s="110">
        <f t="shared" si="3"/>
        <v>99570</v>
      </c>
    </row>
    <row r="18" spans="1:8">
      <c r="A18" s="82" t="s">
        <v>42</v>
      </c>
      <c r="B18" s="19" t="s">
        <v>208</v>
      </c>
      <c r="C18" s="178">
        <v>53967</v>
      </c>
      <c r="D18" s="110">
        <f t="shared" si="0"/>
        <v>53967</v>
      </c>
      <c r="E18" s="110">
        <f t="shared" si="1"/>
        <v>0</v>
      </c>
      <c r="F18" s="316">
        <f t="shared" si="2"/>
        <v>53967</v>
      </c>
      <c r="G18" s="316"/>
      <c r="H18" s="110">
        <f t="shared" si="3"/>
        <v>53967</v>
      </c>
    </row>
    <row r="19" spans="1:8">
      <c r="A19" s="329" t="s">
        <v>300</v>
      </c>
      <c r="B19" s="330"/>
      <c r="C19" s="330"/>
      <c r="D19" s="330"/>
      <c r="E19" s="330"/>
      <c r="F19" s="330"/>
      <c r="G19" s="330"/>
      <c r="H19" s="330"/>
    </row>
    <row r="20" spans="1:8">
      <c r="A20" s="84" t="s">
        <v>465</v>
      </c>
      <c r="B20" s="63" t="s">
        <v>470</v>
      </c>
      <c r="C20" s="175">
        <v>56159.057437407952</v>
      </c>
      <c r="D20" s="108">
        <f>C20*(1-$D$8)*(1-$C$8)</f>
        <v>56159.057437407952</v>
      </c>
      <c r="E20" s="108">
        <f t="shared" ref="E20" si="4">+D20*$E$8</f>
        <v>0</v>
      </c>
      <c r="F20" s="328">
        <f>(D20*(1-$F$8))*(1-$G$8)+E20</f>
        <v>56159.057437407952</v>
      </c>
      <c r="G20" s="328"/>
      <c r="H20" s="108">
        <f>(F20/(1-$H$9))</f>
        <v>56159.057437407952</v>
      </c>
    </row>
    <row r="21" spans="1:8">
      <c r="A21" s="87" t="s">
        <v>466</v>
      </c>
      <c r="B21" s="19" t="s">
        <v>469</v>
      </c>
      <c r="C21" s="176">
        <v>48157.584683357883</v>
      </c>
      <c r="D21" s="110">
        <f>C21*(1-$D$8)*(1-$C$8)</f>
        <v>48157.584683357883</v>
      </c>
      <c r="E21" s="110">
        <f>+D21*$E$8</f>
        <v>0</v>
      </c>
      <c r="F21" s="316">
        <f>(D21*(1-$F$8))*(1-$G$8)+E21</f>
        <v>48157.584683357883</v>
      </c>
      <c r="G21" s="316"/>
      <c r="H21" s="110">
        <f>(F21/(1-$H$9))</f>
        <v>48157.584683357883</v>
      </c>
    </row>
    <row r="22" spans="1:8">
      <c r="A22" s="83" t="s">
        <v>471</v>
      </c>
      <c r="B22" s="18" t="s">
        <v>472</v>
      </c>
      <c r="C22" s="174">
        <v>45475.699558173779</v>
      </c>
      <c r="D22" s="109">
        <f>C22*(1-$D$8)*(1-$C$8)</f>
        <v>45475.699558173779</v>
      </c>
      <c r="E22" s="109">
        <f>+D22*$E$8</f>
        <v>0</v>
      </c>
      <c r="F22" s="325">
        <f>(D22*(1-$F$8))*(1-$G$8)+E22</f>
        <v>45475.699558173779</v>
      </c>
      <c r="G22" s="325"/>
      <c r="H22" s="109">
        <f>(F22/(1-$H$9))</f>
        <v>45475.699558173779</v>
      </c>
    </row>
    <row r="23" spans="1:8" ht="12.75" customHeight="1">
      <c r="A23" s="87" t="s">
        <v>341</v>
      </c>
      <c r="B23" s="19" t="s">
        <v>342</v>
      </c>
      <c r="C23" s="176">
        <v>0</v>
      </c>
      <c r="D23" s="110">
        <f>C23*(1-$D$8)*(1-$C$8)</f>
        <v>0</v>
      </c>
      <c r="E23" s="110">
        <f t="shared" ref="E23:E24" si="5">+D23*$E$8</f>
        <v>0</v>
      </c>
      <c r="F23" s="316">
        <f t="shared" ref="F23:F24" si="6">(D23*(1-$F$8))*(1-$G$8)+E23</f>
        <v>0</v>
      </c>
      <c r="G23" s="316"/>
      <c r="H23" s="110">
        <f t="shared" ref="H23:H24" si="7">(F23/(1-$H$9))</f>
        <v>0</v>
      </c>
    </row>
    <row r="24" spans="1:8">
      <c r="A24" s="168" t="s">
        <v>467</v>
      </c>
      <c r="B24" s="169" t="s">
        <v>468</v>
      </c>
      <c r="C24" s="177">
        <v>50074</v>
      </c>
      <c r="D24" s="170">
        <f t="shared" ref="D24" si="8">C24*(1-$D$8)*(1-$C$8)</f>
        <v>50074</v>
      </c>
      <c r="E24" s="170">
        <f t="shared" si="5"/>
        <v>0</v>
      </c>
      <c r="F24" s="327">
        <f t="shared" si="6"/>
        <v>50074</v>
      </c>
      <c r="G24" s="327"/>
      <c r="H24" s="170">
        <f t="shared" si="7"/>
        <v>50074</v>
      </c>
    </row>
    <row r="25" spans="1:8">
      <c r="A25" s="186"/>
      <c r="B25" s="187"/>
      <c r="C25" s="188"/>
      <c r="D25" s="189"/>
      <c r="E25" s="189"/>
      <c r="F25" s="190"/>
      <c r="G25" s="190"/>
      <c r="H25" s="189"/>
    </row>
    <row r="26" spans="1:8">
      <c r="A26" s="167"/>
      <c r="B26" s="167"/>
      <c r="C26" s="167"/>
      <c r="D26" s="128"/>
      <c r="E26" s="128"/>
      <c r="F26" s="129"/>
      <c r="G26" s="129"/>
      <c r="H26" s="128"/>
    </row>
    <row r="27" spans="1:8">
      <c r="A27" s="326" t="s">
        <v>393</v>
      </c>
      <c r="B27" s="326"/>
      <c r="C27" s="167"/>
      <c r="D27" s="128"/>
      <c r="E27" s="128"/>
      <c r="F27" s="129"/>
      <c r="G27" s="129"/>
      <c r="H27" s="128"/>
    </row>
    <row r="28" spans="1:8">
      <c r="A28" s="165"/>
      <c r="B28" s="166"/>
      <c r="C28" s="167"/>
      <c r="D28" s="128"/>
      <c r="E28" s="128"/>
      <c r="F28" s="129"/>
      <c r="G28" s="129"/>
      <c r="H28" s="128"/>
    </row>
  </sheetData>
  <sheetProtection algorithmName="SHA-512" hashValue="ZCdIyy/R0rLAjB7Eidt/IWFLHgyzTb0ckmrWdXYZ+dGfksqBklevcvzl6WS9mxcfR4Pl4cwZalazpn8FhtoEow==" saltValue="xeHF+purZ75omtJ3JgMu9Q==" spinCount="100000" sheet="1" selectLockedCells="1"/>
  <mergeCells count="20">
    <mergeCell ref="F15:G15"/>
    <mergeCell ref="F16:G16"/>
    <mergeCell ref="F18:G18"/>
    <mergeCell ref="F17:G17"/>
    <mergeCell ref="A27:B27"/>
    <mergeCell ref="F24:G24"/>
    <mergeCell ref="F23:G23"/>
    <mergeCell ref="F20:G20"/>
    <mergeCell ref="F21:G21"/>
    <mergeCell ref="F22:G22"/>
    <mergeCell ref="A19:H19"/>
    <mergeCell ref="F14:G14"/>
    <mergeCell ref="C5:H5"/>
    <mergeCell ref="A6:B8"/>
    <mergeCell ref="H6:H8"/>
    <mergeCell ref="F12:G12"/>
    <mergeCell ref="F13:G13"/>
    <mergeCell ref="F9:G9"/>
    <mergeCell ref="A10:H10"/>
    <mergeCell ref="F11:G11"/>
  </mergeCells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D05FE-A817-4024-BE19-98C6E43C54C6}">
  <sheetPr codeName="Sheet3"/>
  <dimension ref="A1:I26"/>
  <sheetViews>
    <sheetView showRowColHeaders="0" workbookViewId="0">
      <selection activeCell="C10" sqref="C10"/>
    </sheetView>
  </sheetViews>
  <sheetFormatPr defaultColWidth="12.26953125" defaultRowHeight="13.5"/>
  <cols>
    <col min="1" max="1" width="14.81640625" style="76" customWidth="1"/>
    <col min="2" max="2" width="56.36328125" style="76" customWidth="1"/>
    <col min="3" max="3" width="15.453125" style="76" customWidth="1"/>
    <col min="4" max="4" width="14.54296875" style="76" customWidth="1"/>
    <col min="5" max="5" width="13.453125" style="76" customWidth="1"/>
    <col min="6" max="6" width="9.26953125" style="76" customWidth="1"/>
    <col min="7" max="7" width="10.1796875" style="76" customWidth="1"/>
    <col min="8" max="8" width="13.4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47"/>
      <c r="D5" s="247"/>
      <c r="E5" s="247"/>
      <c r="F5" s="247"/>
      <c r="G5" s="247"/>
      <c r="H5" s="247"/>
    </row>
    <row r="6" spans="1:9">
      <c r="A6" s="10"/>
      <c r="B6" s="4"/>
      <c r="C6" s="247"/>
      <c r="D6" s="247"/>
      <c r="E6" s="247"/>
      <c r="F6" s="247"/>
      <c r="G6" s="247"/>
      <c r="H6" s="247"/>
      <c r="I6" s="77"/>
    </row>
    <row r="7" spans="1:9">
      <c r="A7" s="10"/>
      <c r="B7" s="73"/>
      <c r="C7" s="74"/>
      <c r="D7" s="75"/>
      <c r="E7" s="75"/>
      <c r="F7" s="75"/>
      <c r="G7" s="75"/>
      <c r="H7" s="75"/>
    </row>
    <row r="8" spans="1:9" ht="12.75" customHeight="1">
      <c r="A8" s="295" t="s">
        <v>414</v>
      </c>
      <c r="B8" s="296"/>
      <c r="C8" s="37" t="s">
        <v>40</v>
      </c>
      <c r="D8" s="112">
        <f>(1-(1-C10)*(1-D10)*(1-F10)*(1-G10))</f>
        <v>0</v>
      </c>
      <c r="E8" s="35"/>
      <c r="F8" s="35"/>
      <c r="G8" s="36"/>
      <c r="H8" s="303" t="s">
        <v>3</v>
      </c>
    </row>
    <row r="9" spans="1:9" ht="27" customHeight="1">
      <c r="A9" s="297"/>
      <c r="B9" s="298"/>
      <c r="C9" s="37" t="s">
        <v>35</v>
      </c>
      <c r="D9" s="37" t="s">
        <v>39</v>
      </c>
      <c r="E9" s="37" t="s">
        <v>0</v>
      </c>
      <c r="F9" s="37" t="s">
        <v>1</v>
      </c>
      <c r="G9" s="38" t="s">
        <v>2</v>
      </c>
      <c r="H9" s="304"/>
    </row>
    <row r="10" spans="1:9" ht="12.75" customHeight="1">
      <c r="A10" s="297"/>
      <c r="B10" s="298"/>
      <c r="C10" s="206">
        <v>0</v>
      </c>
      <c r="D10" s="206">
        <v>0</v>
      </c>
      <c r="E10" s="207">
        <v>0</v>
      </c>
      <c r="F10" s="206">
        <v>0</v>
      </c>
      <c r="G10" s="206">
        <v>0</v>
      </c>
      <c r="H10" s="304"/>
    </row>
    <row r="11" spans="1:9" ht="12.75" customHeight="1">
      <c r="A11" s="331" t="s">
        <v>415</v>
      </c>
      <c r="B11" s="332"/>
      <c r="C11" s="332"/>
      <c r="D11" s="332"/>
      <c r="E11" s="332"/>
      <c r="F11" s="332"/>
      <c r="G11" s="332"/>
      <c r="H11" s="333"/>
    </row>
    <row r="12" spans="1:9" ht="27.5" customHeight="1">
      <c r="A12" s="159" t="s">
        <v>4</v>
      </c>
      <c r="B12" s="160" t="s">
        <v>38</v>
      </c>
      <c r="C12" s="161" t="s">
        <v>399</v>
      </c>
      <c r="D12" s="161" t="s">
        <v>398</v>
      </c>
      <c r="E12" s="161" t="s">
        <v>5</v>
      </c>
      <c r="F12" s="309" t="s">
        <v>36</v>
      </c>
      <c r="G12" s="309"/>
      <c r="H12" s="163">
        <v>0</v>
      </c>
    </row>
    <row r="13" spans="1:9">
      <c r="A13" s="222" t="s">
        <v>458</v>
      </c>
      <c r="B13" s="219" t="s">
        <v>460</v>
      </c>
      <c r="C13" s="133">
        <v>959</v>
      </c>
      <c r="D13" s="164">
        <f>C13*(1-$D$10)*(1-$C$10)</f>
        <v>959</v>
      </c>
      <c r="E13" s="164">
        <f t="shared" ref="E13" si="0">+D13*$E$10</f>
        <v>0</v>
      </c>
      <c r="F13" s="310">
        <f t="shared" ref="F13" si="1">(D13*(1-$F$10))*(1-$G$10)+E13</f>
        <v>959</v>
      </c>
      <c r="G13" s="310"/>
      <c r="H13" s="194">
        <f t="shared" ref="H13" si="2">IF($H$12=0,F13,(F13/(1-$H$12)))</f>
        <v>959</v>
      </c>
    </row>
    <row r="14" spans="1:9">
      <c r="A14" s="220" t="s">
        <v>394</v>
      </c>
      <c r="B14" s="18" t="s">
        <v>459</v>
      </c>
      <c r="C14" s="131">
        <v>626</v>
      </c>
      <c r="D14" s="104">
        <f>C14*(1-$D$10)*(1-$C$10)</f>
        <v>626</v>
      </c>
      <c r="E14" s="104">
        <f t="shared" ref="E14" si="3">+D14*$E$10</f>
        <v>0</v>
      </c>
      <c r="F14" s="307">
        <f t="shared" ref="F14" si="4">(D14*(1-$F$10))*(1-$G$10)+E14</f>
        <v>626</v>
      </c>
      <c r="G14" s="307"/>
      <c r="H14" s="195">
        <f t="shared" ref="H14" si="5">IF($H$12=0,F14,(F14/(1-$H$12)))</f>
        <v>626</v>
      </c>
    </row>
    <row r="15" spans="1:9">
      <c r="A15" s="221" t="s">
        <v>346</v>
      </c>
      <c r="B15" s="64" t="s">
        <v>461</v>
      </c>
      <c r="C15" s="134">
        <v>1392</v>
      </c>
      <c r="D15" s="105">
        <f>C15*(1-$D$10)*(1-$C$10)</f>
        <v>1392</v>
      </c>
      <c r="E15" s="105">
        <f t="shared" ref="E15" si="6">+D15*$E$10</f>
        <v>0</v>
      </c>
      <c r="F15" s="308">
        <f t="shared" ref="F15" si="7">(D15*(1-$F$10))*(1-$G$10)+E15</f>
        <v>1392</v>
      </c>
      <c r="G15" s="308"/>
      <c r="H15" s="196">
        <f t="shared" ref="H15" si="8">IF($H$12=0,F15,(F15/(1-$H$12)))</f>
        <v>1392</v>
      </c>
    </row>
    <row r="16" spans="1:9" ht="14">
      <c r="A16" s="208" t="s">
        <v>416</v>
      </c>
      <c r="B16" s="209"/>
      <c r="C16" s="203"/>
      <c r="D16" s="203"/>
      <c r="E16" s="204"/>
      <c r="F16" s="203"/>
      <c r="G16" s="203"/>
      <c r="H16" s="210"/>
    </row>
    <row r="17" spans="1:8">
      <c r="A17" s="223" t="s">
        <v>417</v>
      </c>
      <c r="B17" s="219" t="s">
        <v>418</v>
      </c>
      <c r="C17" s="224">
        <v>1558</v>
      </c>
      <c r="D17" s="164">
        <f>C17*(1-$D$10)*(1-$C$10)</f>
        <v>1558</v>
      </c>
      <c r="E17" s="164">
        <f t="shared" ref="E17" si="9">+D17*$E$10</f>
        <v>0</v>
      </c>
      <c r="F17" s="310">
        <f t="shared" ref="F17" si="10">(D17*(1-$F$10))*(1-$G$10)+E17</f>
        <v>1558</v>
      </c>
      <c r="G17" s="310"/>
      <c r="H17" s="194">
        <f t="shared" ref="H17" si="11">IF($H$12=0,F17,(F17/(1-$H$12)))</f>
        <v>1558</v>
      </c>
    </row>
    <row r="18" spans="1:8">
      <c r="A18" s="225" t="s">
        <v>419</v>
      </c>
      <c r="B18" s="136" t="s">
        <v>420</v>
      </c>
      <c r="C18" s="226">
        <v>1897</v>
      </c>
      <c r="D18" s="104">
        <f t="shared" ref="D18:D22" si="12">C18*(1-$D$10)*(1-$C$10)</f>
        <v>1897</v>
      </c>
      <c r="E18" s="104">
        <f t="shared" ref="E18:E22" si="13">+D18*$E$10</f>
        <v>0</v>
      </c>
      <c r="F18" s="307">
        <f t="shared" ref="F18:F22" si="14">(D18*(1-$F$10))*(1-$G$10)+E18</f>
        <v>1897</v>
      </c>
      <c r="G18" s="307"/>
      <c r="H18" s="195">
        <f t="shared" ref="H18:H22" si="15">IF($H$12=0,F18,(F18/(1-$H$12)))</f>
        <v>1897</v>
      </c>
    </row>
    <row r="19" spans="1:8">
      <c r="A19" s="225" t="s">
        <v>421</v>
      </c>
      <c r="B19" s="205" t="s">
        <v>422</v>
      </c>
      <c r="C19" s="226">
        <v>1960</v>
      </c>
      <c r="D19" s="104">
        <f t="shared" si="12"/>
        <v>1960</v>
      </c>
      <c r="E19" s="104">
        <f t="shared" si="13"/>
        <v>0</v>
      </c>
      <c r="F19" s="307">
        <f t="shared" si="14"/>
        <v>1960</v>
      </c>
      <c r="G19" s="307"/>
      <c r="H19" s="195">
        <f t="shared" si="15"/>
        <v>1960</v>
      </c>
    </row>
    <row r="20" spans="1:8">
      <c r="A20" s="225" t="s">
        <v>423</v>
      </c>
      <c r="B20" s="136" t="s">
        <v>424</v>
      </c>
      <c r="C20" s="226">
        <v>2279</v>
      </c>
      <c r="D20" s="104">
        <f t="shared" si="12"/>
        <v>2279</v>
      </c>
      <c r="E20" s="104">
        <f t="shared" si="13"/>
        <v>0</v>
      </c>
      <c r="F20" s="307">
        <f t="shared" si="14"/>
        <v>2279</v>
      </c>
      <c r="G20" s="307"/>
      <c r="H20" s="195">
        <f t="shared" si="15"/>
        <v>2279</v>
      </c>
    </row>
    <row r="21" spans="1:8">
      <c r="A21" s="225" t="s">
        <v>425</v>
      </c>
      <c r="B21" s="136" t="s">
        <v>426</v>
      </c>
      <c r="C21" s="226">
        <v>2999</v>
      </c>
      <c r="D21" s="104">
        <f t="shared" si="12"/>
        <v>2999</v>
      </c>
      <c r="E21" s="104">
        <f t="shared" si="13"/>
        <v>0</v>
      </c>
      <c r="F21" s="307">
        <f t="shared" si="14"/>
        <v>2999</v>
      </c>
      <c r="G21" s="307"/>
      <c r="H21" s="195">
        <f t="shared" si="15"/>
        <v>2999</v>
      </c>
    </row>
    <row r="22" spans="1:8">
      <c r="A22" s="227" t="s">
        <v>427</v>
      </c>
      <c r="B22" s="228" t="s">
        <v>428</v>
      </c>
      <c r="C22" s="229">
        <v>2122</v>
      </c>
      <c r="D22" s="105">
        <f t="shared" si="12"/>
        <v>2122</v>
      </c>
      <c r="E22" s="105">
        <f t="shared" si="13"/>
        <v>0</v>
      </c>
      <c r="F22" s="308">
        <f t="shared" si="14"/>
        <v>2122</v>
      </c>
      <c r="G22" s="308"/>
      <c r="H22" s="196">
        <f t="shared" si="15"/>
        <v>2122</v>
      </c>
    </row>
    <row r="23" spans="1:8">
      <c r="A23" s="198"/>
      <c r="B23" s="199"/>
      <c r="C23" s="200"/>
      <c r="D23" s="201"/>
      <c r="E23" s="201"/>
      <c r="F23" s="202"/>
      <c r="G23" s="202"/>
      <c r="H23" s="201"/>
    </row>
    <row r="24" spans="1:8">
      <c r="A24" s="126"/>
      <c r="B24" s="126"/>
      <c r="C24" s="126"/>
      <c r="D24" s="126"/>
      <c r="E24" s="126"/>
      <c r="F24" s="126"/>
      <c r="G24" s="126"/>
      <c r="H24" s="126"/>
    </row>
    <row r="25" spans="1:8">
      <c r="A25" s="126"/>
      <c r="B25" s="126"/>
      <c r="C25" s="126"/>
      <c r="D25" s="126"/>
      <c r="E25" s="126"/>
      <c r="F25" s="126"/>
      <c r="G25" s="126"/>
      <c r="H25" s="126"/>
    </row>
    <row r="26" spans="1:8">
      <c r="A26" s="126"/>
      <c r="B26" s="126"/>
      <c r="C26" s="126"/>
      <c r="D26" s="126"/>
      <c r="E26" s="126"/>
      <c r="F26" s="126"/>
      <c r="G26" s="126"/>
      <c r="H26" s="126"/>
    </row>
  </sheetData>
  <sheetProtection algorithmName="SHA-512" hashValue="bYzZi1oHyInxGssyAOoauGvArFXiptWNt0SzF1CoA10u3pJBCMjfmP8EI5Q+st8wu9Zh2UBX/ToxFqfD9W07fA==" saltValue="UL49t2g0KqLWcJ3pOfyYVg==" spinCount="100000" sheet="1" selectLockedCells="1"/>
  <mergeCells count="14">
    <mergeCell ref="F22:G22"/>
    <mergeCell ref="F17:G17"/>
    <mergeCell ref="F18:G18"/>
    <mergeCell ref="F19:G19"/>
    <mergeCell ref="F20:G20"/>
    <mergeCell ref="F21:G21"/>
    <mergeCell ref="F15:G15"/>
    <mergeCell ref="C5:H6"/>
    <mergeCell ref="A8:B10"/>
    <mergeCell ref="H8:H10"/>
    <mergeCell ref="F12:G12"/>
    <mergeCell ref="F14:G14"/>
    <mergeCell ref="A11:H11"/>
    <mergeCell ref="F13:G13"/>
  </mergeCells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13A347A7114948A562DAFB56FEC910" ma:contentTypeVersion="14" ma:contentTypeDescription="Create a new document." ma:contentTypeScope="" ma:versionID="3f2dc7c2a80d435c74900370ce05f8f3">
  <xsd:schema xmlns:xsd="http://www.w3.org/2001/XMLSchema" xmlns:xs="http://www.w3.org/2001/XMLSchema" xmlns:p="http://schemas.microsoft.com/office/2006/metadata/properties" xmlns:ns2="607feaf3-98d5-4ea9-bb48-9ab8492e3296" xmlns:ns3="176d2eb2-c088-4415-8234-9e873e22a315" targetNamespace="http://schemas.microsoft.com/office/2006/metadata/properties" ma:root="true" ma:fieldsID="6711f297e0c6c7f616e5a19ca967b32b" ns2:_="" ns3:_="">
    <xsd:import namespace="607feaf3-98d5-4ea9-bb48-9ab8492e3296"/>
    <xsd:import namespace="176d2eb2-c088-4415-8234-9e873e22a3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feaf3-98d5-4ea9-bb48-9ab8492e32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c445f453-49bf-4c37-a60f-5272f1b372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6d2eb2-c088-4415-8234-9e873e22a31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d645be0b-169a-49e6-9d9a-b933e937ba61}" ma:internalName="TaxCatchAll" ma:showField="CatchAllData" ma:web="176d2eb2-c088-4415-8234-9e873e22a3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76d2eb2-c088-4415-8234-9e873e22a315" xsi:nil="true"/>
    <lcf76f155ced4ddcb4097134ff3c332f xmlns="607feaf3-98d5-4ea9-bb48-9ab8492e329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83B62DC-3847-473A-8023-7185DAAE2F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D9D9364-2CE3-405B-8E30-DE17E8991E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7feaf3-98d5-4ea9-bb48-9ab8492e3296"/>
    <ds:schemaRef ds:uri="176d2eb2-c088-4415-8234-9e873e22a3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4B0598-EE7C-4AB2-A4D0-DF38B8F75489}">
  <ds:schemaRefs>
    <ds:schemaRef ds:uri="http://purl.org/dc/dcmitype/"/>
    <ds:schemaRef ds:uri="http://purl.org/dc/terms/"/>
    <ds:schemaRef ds:uri="http://schemas.microsoft.com/office/2006/documentManagement/types"/>
    <ds:schemaRef ds:uri="http://schemas.microsoft.com/office/2006/metadata/properties"/>
    <ds:schemaRef ds:uri="607feaf3-98d5-4ea9-bb48-9ab8492e3296"/>
    <ds:schemaRef ds:uri="176d2eb2-c088-4415-8234-9e873e22a315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GENERAL</vt:lpstr>
      <vt:lpstr>ConductoresDeCuDesnudo</vt:lpstr>
      <vt:lpstr>ConductoresAisladoBT</vt:lpstr>
      <vt:lpstr>ConductoresDeCuFlexible</vt:lpstr>
      <vt:lpstr>ConductoresDeAlDesnudo</vt:lpstr>
      <vt:lpstr>ConductoresDeAlCubiertos</vt:lpstr>
      <vt:lpstr>ConductoresDeAlMultiplex</vt:lpstr>
      <vt:lpstr>ConductoresDeMTAislados</vt:lpstr>
      <vt:lpstr>CablesTelecom</vt:lpstr>
      <vt:lpstr>CablesSolares</vt:lpstr>
      <vt:lpstr>Cintas</vt:lpstr>
      <vt:lpstr>condiciones comerciales</vt:lpstr>
      <vt:lpstr>ConductoresDeCuDesnudo!Print_Area</vt:lpstr>
    </vt:vector>
  </TitlesOfParts>
  <Company>Procables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CAcevedo</dc:creator>
  <cp:lastModifiedBy>Quinche Fredy</cp:lastModifiedBy>
  <cp:lastPrinted>2010-05-26T15:14:30Z</cp:lastPrinted>
  <dcterms:created xsi:type="dcterms:W3CDTF">2008-06-10T20:40:23Z</dcterms:created>
  <dcterms:modified xsi:type="dcterms:W3CDTF">2024-05-23T19:54:02Z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1343713094</vt:i4>
  </property>
  <property fmtid="{D5CDD505-2E9C-101B-9397-08002B2CF9AE}" pid="3" name="_NewReviewCycle">
    <vt:lpwstr/>
  </property>
  <property fmtid="{D5CDD505-2E9C-101B-9397-08002B2CF9AE}" pid="4" name="_EmailSubject">
    <vt:lpwstr>Actualizacion lista de precios - Pagina web </vt:lpwstr>
  </property>
  <property fmtid="{D5CDD505-2E9C-101B-9397-08002B2CF9AE}" pid="5" name="_AuthorEmail">
    <vt:lpwstr>FREDY.QUINCHE@prysmian.com</vt:lpwstr>
  </property>
  <property fmtid="{D5CDD505-2E9C-101B-9397-08002B2CF9AE}" pid="6" name="_AuthorEmailDisplayName">
    <vt:lpwstr>Quinche Fredy</vt:lpwstr>
  </property>
  <property fmtid="{D5CDD505-2E9C-101B-9397-08002B2CF9AE}" pid="7" name="_PreviousAdHocReviewCycleID">
    <vt:i4>240840341</vt:i4>
  </property>
  <property fmtid="{D5CDD505-2E9C-101B-9397-08002B2CF9AE}" pid="8" name="ContentTypeId">
    <vt:lpwstr>0x010100B313A347A7114948A562DAFB56FEC910</vt:lpwstr>
  </property>
  <property fmtid="{D5CDD505-2E9C-101B-9397-08002B2CF9AE}" pid="9" name="MediaServiceImageTags">
    <vt:lpwstr/>
  </property>
</Properties>
</file>