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usuario/Desktop/"/>
    </mc:Choice>
  </mc:AlternateContent>
  <xr:revisionPtr revIDLastSave="0" documentId="8_{431C29D4-A0C0-634C-8730-EFBF1DCE8A42}" xr6:coauthVersionLast="47" xr6:coauthVersionMax="47" xr10:uidLastSave="{00000000-0000-0000-0000-000000000000}"/>
  <bookViews>
    <workbookView showSheetTabs="0" xWindow="0" yWindow="0" windowWidth="28800" windowHeight="1800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19" l="1"/>
  <c r="F22" i="19" s="1"/>
  <c r="H22" i="19" s="1"/>
  <c r="E23" i="19"/>
  <c r="F23" i="19" s="1"/>
  <c r="H23" i="19" s="1"/>
  <c r="E24" i="19"/>
  <c r="F24" i="19" s="1"/>
  <c r="H24" i="19" s="1"/>
  <c r="E25" i="19"/>
  <c r="F25" i="19" s="1"/>
  <c r="H25" i="19" s="1"/>
  <c r="D22" i="19"/>
  <c r="D23" i="19"/>
  <c r="D24" i="19"/>
  <c r="D25" i="19"/>
  <c r="D21" i="21"/>
  <c r="D17" i="21"/>
  <c r="D22" i="21"/>
  <c r="D20" i="21"/>
  <c r="D19" i="21"/>
  <c r="D18" i="21"/>
  <c r="E21" i="21" l="1"/>
  <c r="F21" i="21" s="1"/>
  <c r="H21" i="21" s="1"/>
  <c r="E19" i="21"/>
  <c r="F19" i="21" s="1"/>
  <c r="H19" i="21" s="1"/>
  <c r="E20" i="21"/>
  <c r="F20" i="21" s="1"/>
  <c r="H20" i="21" s="1"/>
  <c r="E18" i="21"/>
  <c r="F18" i="21" s="1"/>
  <c r="H18" i="21" s="1"/>
  <c r="E22" i="21"/>
  <c r="F22" i="21" s="1"/>
  <c r="H22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6" i="19"/>
  <c r="E26" i="19" s="1"/>
  <c r="D17" i="19"/>
  <c r="E15" i="21" l="1"/>
  <c r="F15" i="21" s="1"/>
  <c r="H15" i="21" s="1"/>
  <c r="E13" i="19"/>
  <c r="F13" i="19" s="1"/>
  <c r="H13" i="19" s="1"/>
  <c r="F18" i="19"/>
  <c r="H18" i="19" s="1"/>
  <c r="F26" i="19"/>
  <c r="H26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8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<sst xmlns="http://schemas.openxmlformats.org/spreadsheetml/2006/main" count="618" uniqueCount="503">
  <si>
    <t>Valor IVA</t>
  </si>
  <si>
    <t>Volumen</t>
  </si>
  <si>
    <t>Financiero</t>
  </si>
  <si>
    <t>% Utilidad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</si>
  <si>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</si>
  <si>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</si>
  <si>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</si>
  <si>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</si>
  <si>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</si>
  <si>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</si>
  <si>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</si>
  <si>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</si>
  <si>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</si>
  <si>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</si>
  <si>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</si>
  <si>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</si>
  <si>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</si>
  <si>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</si>
  <si>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31434083000C</t>
  </si>
  <si>
    <t>31404145001C</t>
  </si>
  <si>
    <t>31405145001C</t>
  </si>
  <si>
    <t>31405165001C</t>
  </si>
  <si>
    <t>31405170001C</t>
  </si>
  <si>
    <t>31405215001C</t>
  </si>
  <si>
    <t>CONDUCTORES DE ALUMINIO DESNUDO</t>
  </si>
  <si>
    <t>32480010000C</t>
  </si>
  <si>
    <t>C ACSR 4 AWG SWAN</t>
  </si>
  <si>
    <t>32480025000C</t>
  </si>
  <si>
    <t>C ACSR 2 AWG SPARROW</t>
  </si>
  <si>
    <t>C ACSR 1/0 AWG RAVEN</t>
  </si>
  <si>
    <t>32480040000C</t>
  </si>
  <si>
    <t>C ACSR 2/0 AWG QUAIL</t>
  </si>
  <si>
    <t>C ACSR 4/0 AWG PENGUIN</t>
  </si>
  <si>
    <t>C XLPE URD 33% 2/0 AWG 15 kV IL100%</t>
  </si>
  <si>
    <t>CONDUCTORES DE COBRE DESNUDO</t>
  </si>
  <si>
    <t>Dto. Factura</t>
  </si>
  <si>
    <t>Precio final</t>
  </si>
  <si>
    <t>Descripción del producto</t>
  </si>
  <si>
    <t>Descripción del Producto</t>
  </si>
  <si>
    <t>Dto. Fin. Anticipado</t>
  </si>
  <si>
    <t>Dto. Cosolidado</t>
  </si>
  <si>
    <t>81567100601C</t>
  </si>
  <si>
    <t>81560100601C</t>
  </si>
  <si>
    <t>31371392001C</t>
  </si>
  <si>
    <t>31371391001C</t>
  </si>
  <si>
    <t>31371391201C</t>
  </si>
  <si>
    <t>31371391401C</t>
  </si>
  <si>
    <t>31378102101C</t>
  </si>
  <si>
    <t>31378102601C</t>
  </si>
  <si>
    <t>31378103601C</t>
  </si>
  <si>
    <t>31378104101C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</si>
  <si>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</si>
  <si>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</si>
  <si>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</si>
  <si>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</si>
  <si>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</si>
  <si>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</si>
  <si>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</si>
  <si>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</si>
  <si>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</si>
  <si>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</si>
  <si>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</si>
  <si>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</si>
  <si>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</si>
  <si>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</si>
  <si>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</si>
  <si>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</si>
  <si>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</si>
  <si>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</si>
  <si>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</si>
  <si>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</si>
  <si>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</si>
  <si>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</si>
  <si>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</si>
  <si>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</si>
  <si>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</si>
  <si>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</si>
  <si>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</si>
  <si>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</si>
  <si>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</si>
  <si>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</si>
  <si>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</si>
  <si>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</si>
  <si>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</si>
  <si>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</si>
  <si>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</si>
  <si>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</si>
  <si>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31321038000C</t>
  </si>
  <si>
    <t>31321034000C</t>
  </si>
  <si>
    <t>31321024000C</t>
  </si>
  <si>
    <t>31321022000C</t>
  </si>
  <si>
    <t>31321020000C</t>
  </si>
  <si>
    <t>31321018000C</t>
  </si>
  <si>
    <t>C Cu DDO BLANDO 4/0 AWG (B) 19H</t>
  </si>
  <si>
    <t>C Cu DDO BLANDO 2 AWG (B) 7H</t>
  </si>
  <si>
    <t>C Cu DDO BLANDO 4 AWG (B) 7H</t>
  </si>
  <si>
    <t>C Cu DDO BLANDO 6 AWG (B) 7H</t>
  </si>
  <si>
    <t>C Cu DDO BLANDO 8 AWG (B) 7H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</si>
  <si>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</si>
  <si>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</si>
  <si>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</si>
  <si>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</si>
  <si>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</si>
  <si>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</si>
  <si>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</si>
  <si>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</si>
  <si>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</si>
  <si>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</si>
  <si>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</si>
  <si>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</si>
  <si>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</si>
  <si>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</si>
  <si>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</si>
  <si>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</si>
  <si>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</si>
  <si>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</si>
  <si>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</si>
  <si>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</si>
  <si>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</si>
  <si>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</si>
  <si>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</si>
  <si>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</si>
  <si>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31352610601C</t>
  </si>
  <si>
    <t>31352610501C</t>
  </si>
  <si>
    <t>31352610401C</t>
  </si>
  <si>
    <t>31352610301C</t>
  </si>
  <si>
    <t>31352610201C</t>
  </si>
  <si>
    <t>31352610101C</t>
  </si>
  <si>
    <t>31366370101C</t>
  </si>
  <si>
    <t>C SOLDADOR TVE 4/0 AWG Cu (J) 600 V 105°C</t>
  </si>
  <si>
    <t>31366350101C</t>
  </si>
  <si>
    <t>31366340101C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</si>
  <si>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</si>
  <si>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</si>
  <si>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</si>
  <si>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</si>
  <si>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</si>
  <si>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</si>
  <si>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</si>
  <si>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</si>
  <si>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</si>
  <si>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</si>
  <si>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</si>
  <si>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</si>
  <si>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</si>
  <si>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</si>
  <si>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</si>
  <si>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</si>
  <si>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</si>
  <si>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</si>
  <si>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</si>
  <si>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</si>
  <si>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</si>
  <si>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</si>
  <si>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</si>
  <si>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</si>
  <si>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</si>
  <si>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</si>
  <si>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</si>
  <si>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31403141901C</t>
  </si>
  <si>
    <t>31404264001C</t>
  </si>
  <si>
    <t>C TSEC 2x6+6 AWG Cu-XLPUV/PE 600V 90°C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</si>
  <si>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</si>
  <si>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</si>
  <si>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</si>
  <si>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</si>
  <si>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</si>
  <si>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</si>
  <si>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</si>
  <si>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</si>
  <si>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</si>
  <si>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</si>
  <si>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</si>
  <si>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</si>
  <si>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</si>
  <si>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</si>
  <si>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</si>
  <si>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</si>
  <si>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</si>
  <si>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</si>
  <si>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</si>
  <si>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</si>
  <si>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</si>
  <si>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</si>
  <si>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</si>
  <si>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</si>
  <si>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</si>
  <si>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</si>
  <si>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</si>
  <si>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</si>
  <si>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</si>
  <si>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</si>
  <si>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</si>
  <si>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</si>
  <si>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</si>
  <si>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</si>
  <si>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32431690000C</t>
  </si>
  <si>
    <t>32431691000C</t>
  </si>
  <si>
    <t>32431745100C</t>
  </si>
  <si>
    <t>32431747000C</t>
  </si>
  <si>
    <t>32436802400C</t>
  </si>
  <si>
    <t>32437398500C</t>
  </si>
  <si>
    <t>32436832400C</t>
  </si>
  <si>
    <t>32431585100C</t>
  </si>
  <si>
    <t>32431600300C</t>
  </si>
  <si>
    <t>C XLPE URD 33% 2 AWG 15 kV IL 100%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</si>
  <si>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</si>
  <si>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</si>
  <si>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</si>
  <si>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</si>
  <si>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2 AWG Cu 600V 90°C 7H (XD) NGO</t>
  </si>
  <si>
    <t>C THHN/THWN-2 CT 10 AWG Cu 600V 90°C 7H NGO</t>
  </si>
  <si>
    <t>C TRIPLEX 3X12 AWG Cu-PVC/NYLON 600V 90°C BCO-VDE-AZL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</si>
  <si>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</si>
  <si>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</si>
  <si>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</si>
  <si>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</si>
  <si>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</si>
  <si>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</si>
  <si>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</si>
  <si>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</si>
  <si>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</si>
  <si>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</si>
  <si>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</si>
  <si>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</si>
  <si>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</si>
  <si>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</si>
  <si>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ACSR</t>
  </si>
  <si>
    <t>CONDUCTORES DE ALUMINIO CUBIERTOS</t>
  </si>
  <si>
    <t>C CUBIERTO RAVEN 1/0 AWG ACSR (6/1) CPT XLPE TK 15 kV 90 °C BICAPA</t>
  </si>
  <si>
    <t>C CUBIERTO QUAIL 2/0 AWG ACSR CPT XLPE TK 15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</si>
  <si>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</si>
  <si>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</si>
  <si>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</si>
  <si>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</si>
  <si>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</si>
  <si>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</si>
  <si>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</si>
  <si>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</si>
  <si>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</si>
  <si>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</si>
  <si>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</si>
  <si>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</si>
  <si>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</si>
  <si>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</si>
  <si>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</si>
  <si>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</si>
  <si>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</si>
  <si>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</si>
  <si>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</si>
  <si>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</si>
  <si>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</si>
  <si>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</si>
  <si>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</si>
  <si>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</si>
  <si>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</si>
  <si>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</si>
  <si>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</si>
  <si>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</si>
  <si>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</si>
  <si>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</si>
  <si>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</si>
  <si>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CONDUCTORES DE COBRE  FLEXIBLE</t>
  </si>
  <si>
    <t>C SOLDADOR TVE 2/0 AWG Cu 600V 375A 105ºC</t>
  </si>
  <si>
    <t>C SOLDADOR TVE 1/0 AWG Cu 600V 105ºC 170A NGO</t>
  </si>
  <si>
    <t>C SUPERFLEX 250 Kcmil Cu XLPE FR-SR/PVC 0.6/1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</si>
  <si>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</si>
  <si>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</si>
  <si>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</si>
  <si>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</si>
  <si>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</si>
  <si>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</si>
  <si>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</si>
  <si>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</si>
  <si>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</si>
  <si>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</si>
  <si>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</si>
  <si>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</si>
  <si>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</si>
  <si>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</si>
  <si>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</si>
  <si>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</si>
  <si>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</si>
  <si>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</si>
  <si>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</si>
  <si>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</si>
  <si>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</si>
  <si>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</si>
  <si>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</si>
  <si>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</si>
  <si>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</si>
  <si>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</si>
  <si>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</si>
  <si>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CPLEX 3x35 mm² AAC CPR XLP SR + 50 mm² AAAC XLPE SR 600V 90°C</t>
  </si>
  <si>
    <t xml:space="preserve">C XLPE  2 AWG 15 kV IL 133% P CINTA 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</si>
  <si>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</si>
  <si>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</si>
  <si>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</si>
  <si>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</si>
  <si>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</si>
  <si>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</si>
  <si>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</si>
  <si>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</si>
  <si>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</si>
  <si>
    <t>CABLES RHW-2/USE-2 AA-8000</t>
  </si>
  <si>
    <t>32356439101C</t>
  </si>
  <si>
    <t>32356402101C</t>
  </si>
  <si>
    <t>32356386101C</t>
  </si>
  <si>
    <t>32356379101C</t>
  </si>
  <si>
    <t>32356369101C</t>
  </si>
  <si>
    <t>32356359101C</t>
  </si>
  <si>
    <t>32356349101C</t>
  </si>
  <si>
    <t>32356329101C</t>
  </si>
  <si>
    <t>32356304101C</t>
  </si>
  <si>
    <t>32356284101C</t>
  </si>
  <si>
    <t xml:space="preserve">CABLES XHHW-2 AA-8000 </t>
  </si>
  <si>
    <t>32356438101C</t>
  </si>
  <si>
    <t>32356408101C</t>
  </si>
  <si>
    <t>32356388101C</t>
  </si>
  <si>
    <t>32356378101C</t>
  </si>
  <si>
    <t>32356348101C</t>
  </si>
  <si>
    <t>32356328101C</t>
  </si>
  <si>
    <t>32580371101C</t>
  </si>
  <si>
    <t>32580321101C</t>
  </si>
  <si>
    <t>CONDUCTORES DE MEDIA TENSIÓN AISLADOS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</si>
  <si>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</si>
  <si>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</si>
  <si>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</si>
  <si>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>81560104001C</t>
  </si>
  <si>
    <t>81560102001C</t>
  </si>
  <si>
    <t>ALAMBRE DESNUDO</t>
  </si>
  <si>
    <t>CABLE DESNUDO</t>
  </si>
  <si>
    <t>31319011000C</t>
  </si>
  <si>
    <t>31434082000C</t>
  </si>
  <si>
    <t>C TRIPLEX 3X12 AWG Cu-PVC/NYLON 600V 90°C BCO-VDE-RJO</t>
  </si>
  <si>
    <t>81560101001C</t>
  </si>
  <si>
    <t>32356358101C</t>
  </si>
  <si>
    <t>31404244901C</t>
  </si>
  <si>
    <t>C TSEC  2x8+8 AWG Cu CPR XLPE-SR 600V 90°C PE</t>
  </si>
  <si>
    <t>31352612101C</t>
  </si>
  <si>
    <t>88490009104R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</si>
  <si>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</si>
  <si>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</si>
  <si>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</si>
  <si>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</si>
  <si>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</si>
  <si>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</si>
  <si>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31399000793C</t>
  </si>
  <si>
    <t>C RHW-2 500KCMIL AA 8000 (SIW)</t>
  </si>
  <si>
    <t>C RHW-2/USE-2 350Kcmil AA8000</t>
  </si>
  <si>
    <t>C RHW-2/USE-2 250kcmilALAA8000</t>
  </si>
  <si>
    <t>C RHW-2 4/0 AWG AA8000-CPT</t>
  </si>
  <si>
    <t>C RHW-2 3/0AWG AA 8000 (SIW)</t>
  </si>
  <si>
    <t>C RHW-2   2/0 AWG AA8000-CPT</t>
  </si>
  <si>
    <t>C RHW-2 1/0AWG AA 8000 (SIW)</t>
  </si>
  <si>
    <t>C RHW-2   2 AWG AA8000-CPT</t>
  </si>
  <si>
    <t>C RHW-2/USE-2 4 AWG AA 8000</t>
  </si>
  <si>
    <t>C RHW-2/USE-2 6AWG AL AA8000-B</t>
  </si>
  <si>
    <t>C XHHW-2  500 kcmilAA8000(SIW)</t>
  </si>
  <si>
    <t>C XHHW-2 350 kcmil AA8000(SIW)</t>
  </si>
  <si>
    <t>C XHHW-2 250kcmil AA8000 (SIW)</t>
  </si>
  <si>
    <t>C XHHW-2 4/0 AWG AA8000 (SIW)</t>
  </si>
  <si>
    <t>C XHHW-2 2/0 AWG AA 8000 (SIW)</t>
  </si>
  <si>
    <t>C XHHW-2 1/0AWG AL AA8000(SIW)</t>
  </si>
  <si>
    <t>C XHHW-2 2AWG AL AA8000(SIW)</t>
  </si>
  <si>
    <t>31356431101C</t>
  </si>
  <si>
    <t>31356408101C</t>
  </si>
  <si>
    <t>31356361101C</t>
  </si>
  <si>
    <t>31356341101C</t>
  </si>
  <si>
    <t>31356321101C</t>
  </si>
  <si>
    <t>31356301101C</t>
  </si>
  <si>
    <t>31356035001C</t>
  </si>
  <si>
    <t>CABLES XHHW-COBRE</t>
  </si>
  <si>
    <t>C TSEC 8+8 AWG Cu-PE/PVC 600V 75°C CDSA NGO</t>
  </si>
  <si>
    <t>ACOMETIDA TSEC ANTIFRAUDE - ALUMINIO</t>
  </si>
  <si>
    <t>32403283201C</t>
  </si>
  <si>
    <t>32403302201C</t>
  </si>
  <si>
    <t>C TSEC 6+6 AWG AA-8000 XLPE-UV PVC 600V 90°C P4 (CPT)</t>
  </si>
  <si>
    <t>31352619311C</t>
  </si>
  <si>
    <t>31376202211C</t>
  </si>
  <si>
    <t>31376202301C</t>
  </si>
  <si>
    <t>31376222301C</t>
  </si>
  <si>
    <t>31376242301C</t>
  </si>
  <si>
    <t>TERMOFLEX EXZHELLENT</t>
  </si>
  <si>
    <t>32580401101C</t>
  </si>
  <si>
    <t>C CUBIERTO 266,8 Kcmil ACSR (18/1) CPT XLPE TK 15kV 90C BICAPA</t>
  </si>
  <si>
    <t>19mm x 9,1m x 0,18mm - NEGRO</t>
  </si>
  <si>
    <t>*Consulte disponibilidad y precios con su Ejecutivo de Ventas</t>
  </si>
  <si>
    <t>ACCESORIOS</t>
  </si>
  <si>
    <t>CINTAS AISLANTES</t>
  </si>
  <si>
    <t>Precio de lista 
(metro)</t>
  </si>
  <si>
    <t>Precio neto
(metro)</t>
  </si>
  <si>
    <t>Precio de lista
(metro)</t>
  </si>
  <si>
    <t>Precio de lista
(unidad)</t>
  </si>
  <si>
    <t>Precio neto
(unidad)</t>
  </si>
  <si>
    <t>C Cu DDO BLANDO 350 kcmil (B) 37H*</t>
  </si>
  <si>
    <t>C Cu DDO BLANDO 250 kcmil (B) 37H*</t>
  </si>
  <si>
    <t>31404344901C</t>
  </si>
  <si>
    <t>C TSEC  3x8+8 AWG Cu CPR PE 600V 75°C PVC-SR</t>
  </si>
  <si>
    <t>C TSEC 2x6+6 AWG AA8000(B) CPT XLPE SR 600 V90°C XLPE SR**</t>
  </si>
  <si>
    <t>C TSEC 2x4+4AWG AA8000 (B) CPT XLPE SR 600V 90°C XLPE FR SR**</t>
  </si>
  <si>
    <t>** Chaqueta temporal en PVC</t>
  </si>
  <si>
    <t>*** Precio Kit por 3 unidades</t>
  </si>
  <si>
    <t>*Fabricación especial, contacte a su asesor comercial.</t>
  </si>
  <si>
    <t>81567102001C</t>
  </si>
  <si>
    <t>19mm x 4,5m x 0,18mm -  NEGRO</t>
  </si>
  <si>
    <t>19mm x 18,2m x 0,18mm - NEGRO</t>
  </si>
  <si>
    <t>CABLES PARA TELECOMUNICACIONES</t>
  </si>
  <si>
    <t>Cables para Redes LAN</t>
  </si>
  <si>
    <t>Cables para Fibra óptica</t>
  </si>
  <si>
    <t>88490202601C</t>
  </si>
  <si>
    <t>C THHN/THWN-2 CT 1/0 AWG UDC 600V 90C CT 19H NGO</t>
  </si>
  <si>
    <t>C ACOMET 8+8 AWG Cu-PE/PVC 600V 75°C CDSA NGO</t>
  </si>
  <si>
    <t>32580351101C</t>
  </si>
  <si>
    <t>32480055000C</t>
  </si>
  <si>
    <t>32480035000C</t>
  </si>
  <si>
    <t>C XHHW-2 500kcmil Cu(B) CPR*</t>
  </si>
  <si>
    <t>C XHHW-2 350 Kcmil Cu (B) CPR*</t>
  </si>
  <si>
    <t>C XHHW-2 3/0 AWG(UDC) CPR XLPE*</t>
  </si>
  <si>
    <t>C XHHW-2 1/0 AWG UDC CPR XLPE*</t>
  </si>
  <si>
    <t>C XHHW-2 2 AWG CU(B) CPR XLPE*</t>
  </si>
  <si>
    <t>C XHHW-2  6 AWG Cu  600V 90°C 7H NGO*</t>
  </si>
  <si>
    <t>C XHHW-2 4 AWG Cu(B) CPR XLPE*</t>
  </si>
  <si>
    <t>* Fabricación especial, contactar su asesor comercial para tiempo de entrega y cantidad mínima de compra.</t>
  </si>
  <si>
    <t>C EXZHELLENT BW 3x12 AWG Cu CPR HFFR LS 600V 75°C CT RJO/BCO/VDE*</t>
  </si>
  <si>
    <t>C EXZHELLENT BW 3x12 AWG Cu CPR HFFR LS 600V 75°C CT AZL/BCO/VDE*</t>
  </si>
  <si>
    <t>C EXZHELLENT BW 500 kcmil Cu CPR HFFR LS 600V 75°C CT*</t>
  </si>
  <si>
    <t>C EXZHELLENT BW 350 kcmil Cu CPR HFFR LS 600V 75°C CT*</t>
  </si>
  <si>
    <t>C EXZHELLENT BW 300 kcmil Cu CPR HFFR LS 600V 75°C CT*</t>
  </si>
  <si>
    <t>C SGT BATERIA 2 AWG Cu-PVC 75°C NGO*</t>
  </si>
  <si>
    <t>C SGT BATERIA 4 AWG Cu-PVC 75°C NGO*</t>
  </si>
  <si>
    <t>C SUPERFLEX 500 Kcmil Cu XLPE FR-SR/PVC 0.6/1 kV 90°C (J) CT*</t>
  </si>
  <si>
    <t>C SUPERFLEX 400 Kcmil Cu XLPE FR SR/PVC 0.6/1 kV 90°C (J) CT*</t>
  </si>
  <si>
    <t>C EXZHELLENT BW 4x12 AWG (FLEX) HFFR-LS/HFFR-LS 600 V 75°C CT*</t>
  </si>
  <si>
    <t>C EXZHELLENT BW 3x16 AWG Cu(FLEX) HFFR-LS/HFFR-LS 600 V 75°C CT*</t>
  </si>
  <si>
    <t>C EXZHELLENT BW3X14 AWG CU FLEX HFFR-LS 600V 75°C HFFR-LS CT*</t>
  </si>
  <si>
    <t>C EXZHELLENT BW3X12 AWG Cu(FLEXHFFR-LS 600V 75°C HFFR-LS CT*</t>
  </si>
  <si>
    <t>C EXZHELLENT BW3x10 AWG Cu(FLEX HFFR-LS 600V 75C HFFR-LS CT*</t>
  </si>
  <si>
    <t>TERMOFLEX MULTIPROPÓSITO** COBRE</t>
  </si>
  <si>
    <t>** Las certificaciones de este producto están otorgadas de manera individual y no integral.</t>
  </si>
  <si>
    <t>81471200004R</t>
  </si>
  <si>
    <t>C UTP DRAKA UC HOME 4P 26AWG CAT 5E U/UTP CMX - Azul</t>
  </si>
  <si>
    <t>C LAN 4P X 24 AWG GIGABIT CAT6 UTP LSZH CZ CX (EXP) - Azul</t>
  </si>
  <si>
    <t>C PV 6mm2 Cu (FLEX) XLPE SR 2000V 90°C PVC</t>
  </si>
  <si>
    <t>C PV 6mm2 Cu (FLEX) XLPE SR 2000V 90°C PVC NGO/RJO</t>
  </si>
  <si>
    <t xml:space="preserve">C AUTO SOLDABLE I10 90°C 69kV  19mm*10m*0.76mm </t>
  </si>
  <si>
    <t>82579155001C</t>
  </si>
  <si>
    <t>82579154001C</t>
  </si>
  <si>
    <t>82565101201C</t>
  </si>
  <si>
    <t>C MT 1/0 AWG AL BH XLPE TR 15K 100% P NC 100% LLDPE</t>
  </si>
  <si>
    <t>C MT 120 mm Al XLPE-TR 17.5KV 90C P HILOS 25mm +PC PVC</t>
  </si>
  <si>
    <t>C MT 185 mm AL XLPE-TR 17.5KV 90C P HILOS 25mm +PC PVC</t>
  </si>
  <si>
    <t>82579152001C</t>
  </si>
  <si>
    <t>C MT 95 mm Al XLPE-TR 17.5KV 90C P HILOS 25mm +PC PVC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</si>
  <si>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</si>
  <si>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</si>
  <si>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</si>
  <si>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</si>
  <si>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</si>
  <si>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TERMINALES (Jgox3)</t>
  </si>
  <si>
    <t>31319009000C</t>
  </si>
  <si>
    <t>C Cu DDO BLANDO UDC 1/0 AWG</t>
  </si>
  <si>
    <t>31319010000C</t>
  </si>
  <si>
    <t>C 2/0 AWG (67.4 mmÂ²) Cu DDO</t>
  </si>
  <si>
    <t>32406282101C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</si>
  <si>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</si>
  <si>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</si>
  <si>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</si>
  <si>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</si>
  <si>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</si>
  <si>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</si>
  <si>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</si>
  <si>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</si>
  <si>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</si>
  <si>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</si>
  <si>
    <t>82579156001C</t>
  </si>
  <si>
    <t>C MT 240 mm Al XLPE-TR 17.5KV 90C P HILOS 25mm +PC PVC</t>
  </si>
  <si>
    <t>81562102001C</t>
  </si>
  <si>
    <t xml:space="preserve">C XLPE 2/0 AWG 35 kV IL 133% P CINTA </t>
  </si>
  <si>
    <t>81562101001C</t>
  </si>
  <si>
    <t xml:space="preserve">C XLPE 1/0 AWG 35 kV IL 133% P CINTA </t>
  </si>
  <si>
    <t>MSTO1C-36N-T2 19/33kv 35KV</t>
  </si>
  <si>
    <t>81471600008R</t>
  </si>
  <si>
    <t>C F/UTP DRAKA UC500 CAT.6A 23 AWG UNSHIELDED LSZH GRS</t>
  </si>
  <si>
    <t>88490202701C</t>
  </si>
  <si>
    <t>88490215001C</t>
  </si>
  <si>
    <t>88490216001C</t>
  </si>
  <si>
    <t>88490218001C</t>
  </si>
  <si>
    <t>88490219001C</t>
  </si>
  <si>
    <t>88490220001C</t>
  </si>
  <si>
    <t>88490221001C</t>
  </si>
  <si>
    <t>88490223001C</t>
  </si>
  <si>
    <t>88490038801C</t>
  </si>
  <si>
    <t>C FO ARMORED 24H SJSA DUCT TD 20-039</t>
  </si>
  <si>
    <t>C FO ARMORED 48H SJSA DUCT TD 20-039</t>
  </si>
  <si>
    <t>C FO ASU 12H SPAN 120 7.MM DIAG.652D TD2</t>
  </si>
  <si>
    <t>C FO ASU 24H SPAN120 8.5MM DIAG.652D TD2</t>
  </si>
  <si>
    <t>C FO ADSS SJ12H SPAN120 9.3MM TD 24-428</t>
  </si>
  <si>
    <t>C FO ADSS SJ24H SPAN120 9.3MM TD 24-428</t>
  </si>
  <si>
    <t>C FO ADSS SJ48H SPAN 120 9.7MMTD 24-428</t>
  </si>
  <si>
    <t>C FO ADSS SJ12H SPAN 200 10MM TD 24-428</t>
  </si>
  <si>
    <t>C FO ARD 96H SJSA DUCT 12.5MM TD 24-428</t>
  </si>
  <si>
    <t>C FO ADSS SJ 96H SPAN 200M TD 20-039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</si>
</sst>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&quot;$&quot;\ * #,##0.00_);_(&quot;$&quot;\ * \(#,##0.00\);_(&quot;$&quot;\ * &quot;-&quot;??_);_(@_)"/>
    <numFmt numFmtId="165" formatCode="_(* #,##0.00_);_(* \(#,##0.00\);_(* &quot;-&quot;??_);_(@_)"/>
    <numFmt numFmtId="167" formatCode="_ &quot;$&quot;\ * #,##0.00_ ;_ &quot;$&quot;\ * \-#,##0.00_ ;_ &quot;$&quot;\ * &quot;-&quot;??_ ;_ @_ "/>
    <numFmt numFmtId="168" formatCode="_ * #,##0.00_ ;_ * \-#,##0.00_ ;_ * &quot;-&quot;??_ ;_ @_ "/>
    <numFmt numFmtId="169" formatCode="_ &quot;$&quot;\ * #,##0_ ;_ &quot;$&quot;\ * \-#,##0_ ;_ &quot;$&quot;\ * &quot;-&quot;??_ ;_ @_ "/>
    <numFmt numFmtId="170" formatCode="_(&quot;$&quot;\ * #,##0_);_(&quot;$&quot;\ * \(#,##0\);_(&quot;$&quot;\ * &quot;-&quot;??_);_(@_)"/>
  </numFmts>
  <fonts count="25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5">
    <xf numFmtId="0" fontId="0" fillId="0" borderId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328">
    <xf numFmtId="0" fontId="0" fillId="0" borderId="0" xfId="0"/>
    <xf numFmtId="0" fontId="2" fillId="3" borderId="0" xfId="14" applyFill="1"/>
    <xf numFmtId="0" fontId="0" fillId="3" borderId="0" xfId="0" applyFill="1"/>
    <xf numFmtId="0" fontId="2" fillId="2" borderId="2" xfId="13" applyFill="1" applyBorder="1" applyAlignment="1">
      <alignment horizontal="left"/>
    </xf>
    <xf numFmtId="0" fontId="2" fillId="2" borderId="0" xfId="13" applyFill="1" applyAlignment="1">
      <alignment horizontal="left"/>
    </xf>
    <xf numFmtId="0" fontId="2" fillId="2" borderId="2" xfId="15" applyFill="1" applyBorder="1" applyAlignment="1">
      <alignment horizontal="left"/>
    </xf>
    <xf numFmtId="0" fontId="2" fillId="2" borderId="0" xfId="15" applyFill="1" applyAlignment="1">
      <alignment horizontal="left"/>
    </xf>
    <xf numFmtId="0" fontId="14" fillId="3" borderId="0" xfId="14" applyFont="1" applyFill="1"/>
    <xf numFmtId="0" fontId="14" fillId="3" borderId="0" xfId="14" applyFont="1" applyFill="1" applyAlignment="1">
      <alignment horizontal="center"/>
    </xf>
    <xf numFmtId="0" fontId="2" fillId="2" borderId="1" xfId="13" applyFill="1" applyBorder="1" applyAlignment="1">
      <alignment horizontal="center"/>
    </xf>
    <xf numFmtId="0" fontId="2" fillId="2" borderId="3" xfId="13" applyFill="1" applyBorder="1" applyAlignment="1">
      <alignment horizontal="center"/>
    </xf>
    <xf numFmtId="169" fontId="2" fillId="2" borderId="0" xfId="14" applyNumberFormat="1" applyFill="1" applyAlignment="1">
      <alignment horizontal="left"/>
    </xf>
    <xf numFmtId="0" fontId="2" fillId="2" borderId="0" xfId="14" applyFill="1"/>
    <xf numFmtId="0" fontId="2" fillId="2" borderId="0" xfId="14" applyFill="1" applyAlignment="1">
      <alignment horizontal="left"/>
    </xf>
    <xf numFmtId="169" fontId="1" fillId="2" borderId="6" xfId="18" applyNumberFormat="1" applyFont="1" applyFill="1" applyBorder="1" applyProtection="1">
      <protection locked="0"/>
    </xf>
    <xf numFmtId="0" fontId="1" fillId="2" borderId="7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Alignment="1" applyProtection="1">
      <alignment horizontal="left"/>
      <protection hidden="1"/>
    </xf>
    <xf numFmtId="0" fontId="1" fillId="2" borderId="8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Protection="1">
      <protection hidden="1"/>
    </xf>
    <xf numFmtId="167" fontId="1" fillId="2" borderId="7" xfId="13" applyNumberFormat="1" applyFont="1" applyFill="1" applyBorder="1" applyAlignment="1" applyProtection="1">
      <alignment horizontal="left" wrapText="1"/>
      <protection hidden="1"/>
    </xf>
    <xf numFmtId="167" fontId="1" fillId="2" borderId="6" xfId="13" applyNumberFormat="1" applyFont="1" applyFill="1" applyBorder="1" applyAlignment="1" applyProtection="1">
      <alignment horizontal="left" wrapText="1"/>
      <protection hidden="1"/>
    </xf>
    <xf numFmtId="167" fontId="1" fillId="2" borderId="7" xfId="15" applyNumberFormat="1" applyFont="1" applyFill="1" applyBorder="1" applyAlignment="1" applyProtection="1">
      <alignment horizontal="left"/>
      <protection hidden="1"/>
    </xf>
    <xf numFmtId="167" fontId="1" fillId="2" borderId="6" xfId="15" applyNumberFormat="1" applyFont="1" applyFill="1" applyBorder="1" applyAlignment="1" applyProtection="1">
      <alignment horizontal="left"/>
      <protection hidden="1"/>
    </xf>
    <xf numFmtId="167" fontId="1" fillId="2" borderId="8" xfId="15" applyNumberFormat="1" applyFont="1" applyFill="1" applyBorder="1" applyAlignment="1" applyProtection="1">
      <alignment horizontal="left"/>
      <protection hidden="1"/>
    </xf>
    <xf numFmtId="168" fontId="5" fillId="5" borderId="9" xfId="1" applyFont="1" applyFill="1" applyBorder="1" applyAlignment="1" applyProtection="1">
      <alignment horizontal="center" vertical="center" wrapText="1"/>
    </xf>
    <xf numFmtId="168" fontId="5" fillId="5" borderId="5" xfId="1" applyFont="1" applyFill="1" applyBorder="1" applyAlignment="1" applyProtection="1">
      <alignment horizontal="center" vertical="center"/>
    </xf>
    <xf numFmtId="0" fontId="1" fillId="2" borderId="0" xfId="13" applyFont="1" applyFill="1" applyProtection="1">
      <protection hidden="1"/>
    </xf>
    <xf numFmtId="0" fontId="1" fillId="2" borderId="0" xfId="13" applyFont="1" applyFill="1" applyAlignment="1" applyProtection="1">
      <alignment horizontal="left" vertical="center"/>
      <protection hidden="1"/>
    </xf>
    <xf numFmtId="0" fontId="18" fillId="2" borderId="6" xfId="13" applyFont="1" applyFill="1" applyBorder="1" applyAlignment="1" applyProtection="1">
      <alignment horizontal="left"/>
      <protection hidden="1"/>
    </xf>
    <xf numFmtId="167" fontId="1" fillId="4" borderId="6" xfId="15" applyNumberFormat="1" applyFont="1" applyFill="1" applyBorder="1" applyAlignment="1" applyProtection="1">
      <alignment horizontal="left"/>
      <protection hidden="1"/>
    </xf>
    <xf numFmtId="167" fontId="1" fillId="4" borderId="13" xfId="15" applyNumberFormat="1" applyFont="1" applyFill="1" applyBorder="1" applyAlignment="1" applyProtection="1">
      <alignment horizontal="left"/>
      <protection hidden="1"/>
    </xf>
    <xf numFmtId="167" fontId="1" fillId="0" borderId="6" xfId="15" applyNumberFormat="1" applyFont="1" applyBorder="1" applyAlignment="1" applyProtection="1">
      <alignment horizontal="left"/>
      <protection hidden="1"/>
    </xf>
    <xf numFmtId="0" fontId="2" fillId="3" borderId="0" xfId="20" applyFill="1"/>
    <xf numFmtId="0" fontId="4" fillId="5" borderId="10" xfId="16" applyFont="1" applyFill="1" applyBorder="1" applyAlignment="1">
      <alignment vertical="center" wrapText="1"/>
    </xf>
    <xf numFmtId="0" fontId="4" fillId="5" borderId="11" xfId="16" applyFont="1" applyFill="1" applyBorder="1" applyAlignment="1">
      <alignment vertical="center" wrapText="1"/>
    </xf>
    <xf numFmtId="0" fontId="4" fillId="5" borderId="4" xfId="16" applyFont="1" applyFill="1" applyBorder="1" applyAlignment="1">
      <alignment horizontal="center" vertical="center" wrapText="1"/>
    </xf>
    <xf numFmtId="0" fontId="10" fillId="5" borderId="4" xfId="16" applyFont="1" applyFill="1" applyBorder="1" applyAlignment="1">
      <alignment horizontal="center" vertical="center" wrapText="1"/>
    </xf>
    <xf numFmtId="0" fontId="5" fillId="5" borderId="9" xfId="13" applyFont="1" applyFill="1" applyBorder="1" applyAlignment="1">
      <alignment horizontal="center" vertical="center" wrapText="1"/>
    </xf>
    <xf numFmtId="0" fontId="5" fillId="5" borderId="5" xfId="13" applyFont="1" applyFill="1" applyBorder="1" applyAlignment="1">
      <alignment horizontal="center" vertical="center"/>
    </xf>
    <xf numFmtId="167" fontId="1" fillId="2" borderId="7" xfId="13" applyNumberFormat="1" applyFont="1" applyFill="1" applyBorder="1" applyAlignment="1" applyProtection="1">
      <alignment horizontal="center" wrapText="1"/>
      <protection locked="0" hidden="1"/>
    </xf>
    <xf numFmtId="167" fontId="1" fillId="2" borderId="6" xfId="13" applyNumberFormat="1" applyFont="1" applyFill="1" applyBorder="1" applyAlignment="1" applyProtection="1">
      <alignment horizontal="center" wrapText="1"/>
      <protection locked="0" hidden="1"/>
    </xf>
    <xf numFmtId="167" fontId="1" fillId="2" borderId="27" xfId="15" applyNumberFormat="1" applyFont="1" applyFill="1" applyBorder="1" applyAlignment="1" applyProtection="1">
      <alignment horizontal="left"/>
      <protection hidden="1"/>
    </xf>
    <xf numFmtId="167" fontId="1" fillId="2" borderId="13" xfId="15" applyNumberFormat="1" applyFont="1" applyFill="1" applyBorder="1" applyAlignment="1" applyProtection="1">
      <alignment horizontal="left"/>
      <protection hidden="1"/>
    </xf>
    <xf numFmtId="0" fontId="1" fillId="2" borderId="7" xfId="13" applyFont="1" applyFill="1" applyBorder="1" applyAlignment="1" applyProtection="1">
      <alignment horizontal="center"/>
      <protection locked="0" hidden="1"/>
    </xf>
    <xf numFmtId="0" fontId="1" fillId="2" borderId="6" xfId="13" applyFont="1" applyFill="1" applyBorder="1" applyAlignment="1" applyProtection="1">
      <alignment horizontal="center"/>
      <protection locked="0" hidden="1"/>
    </xf>
    <xf numFmtId="167" fontId="1" fillId="2" borderId="6" xfId="15" applyNumberFormat="1" applyFont="1" applyFill="1" applyBorder="1" applyAlignment="1" applyProtection="1">
      <alignment horizontal="center"/>
      <protection locked="0" hidden="1"/>
    </xf>
    <xf numFmtId="167" fontId="1" fillId="2" borderId="13" xfId="15" applyNumberFormat="1" applyFont="1" applyFill="1" applyBorder="1" applyAlignment="1" applyProtection="1">
      <alignment horizontal="center"/>
      <protection locked="0" hidden="1"/>
    </xf>
    <xf numFmtId="49" fontId="1" fillId="2" borderId="12" xfId="15" applyNumberFormat="1" applyFont="1" applyFill="1" applyBorder="1" applyAlignment="1" applyProtection="1">
      <alignment horizontal="center"/>
      <protection locked="0" hidden="1"/>
    </xf>
    <xf numFmtId="167" fontId="1" fillId="2" borderId="8" xfId="15" applyNumberFormat="1" applyFont="1" applyFill="1" applyBorder="1" applyAlignment="1" applyProtection="1">
      <alignment horizontal="center"/>
      <protection locked="0" hidden="1"/>
    </xf>
    <xf numFmtId="0" fontId="1" fillId="2" borderId="12" xfId="15" applyFont="1" applyFill="1" applyBorder="1" applyAlignment="1" applyProtection="1">
      <alignment horizontal="center"/>
      <protection locked="0" hidden="1"/>
    </xf>
    <xf numFmtId="0" fontId="1" fillId="2" borderId="6" xfId="15" applyFont="1" applyFill="1" applyBorder="1" applyAlignment="1" applyProtection="1">
      <alignment horizontal="center"/>
      <protection locked="0" hidden="1"/>
    </xf>
    <xf numFmtId="167" fontId="1" fillId="2" borderId="7" xfId="15" applyNumberFormat="1" applyFont="1" applyFill="1" applyBorder="1" applyAlignment="1" applyProtection="1">
      <alignment horizontal="center"/>
      <protection locked="0" hidden="1"/>
    </xf>
    <xf numFmtId="0" fontId="2" fillId="2" borderId="1" xfId="15" applyFill="1" applyBorder="1" applyAlignment="1">
      <alignment horizontal="center"/>
    </xf>
    <xf numFmtId="0" fontId="2" fillId="2" borderId="3" xfId="15" applyFill="1" applyBorder="1" applyAlignment="1">
      <alignment horizontal="center"/>
    </xf>
    <xf numFmtId="0" fontId="2" fillId="3" borderId="0" xfId="15" applyFill="1"/>
    <xf numFmtId="170" fontId="0" fillId="0" borderId="0" xfId="3" applyNumberFormat="1" applyFont="1" applyProtection="1"/>
    <xf numFmtId="169" fontId="1" fillId="2" borderId="0" xfId="16" applyNumberFormat="1" applyFont="1" applyFill="1" applyProtection="1">
      <protection hidden="1"/>
    </xf>
    <xf numFmtId="169" fontId="1" fillId="2" borderId="0" xfId="16" applyNumberFormat="1" applyFont="1" applyFill="1" applyAlignment="1" applyProtection="1">
      <alignment horizontal="left" wrapText="1"/>
      <protection hidden="1"/>
    </xf>
    <xf numFmtId="0" fontId="1" fillId="2" borderId="12" xfId="13" applyFont="1" applyFill="1" applyBorder="1" applyProtection="1">
      <protection hidden="1"/>
    </xf>
    <xf numFmtId="0" fontId="1" fillId="2" borderId="13" xfId="13" applyFont="1" applyFill="1" applyBorder="1" applyProtection="1">
      <protection hidden="1"/>
    </xf>
    <xf numFmtId="0" fontId="1" fillId="2" borderId="12" xfId="13" applyFont="1" applyFill="1" applyBorder="1" applyAlignment="1" applyProtection="1">
      <alignment horizontal="left"/>
      <protection hidden="1"/>
    </xf>
    <xf numFmtId="0" fontId="1" fillId="2" borderId="13" xfId="13" applyFont="1" applyFill="1" applyBorder="1" applyAlignment="1" applyProtection="1">
      <alignment horizontal="left"/>
      <protection hidden="1"/>
    </xf>
    <xf numFmtId="0" fontId="1" fillId="0" borderId="12" xfId="13" applyFont="1" applyBorder="1" applyAlignment="1" applyProtection="1">
      <alignment horizontal="left"/>
      <protection hidden="1"/>
    </xf>
    <xf numFmtId="0" fontId="1" fillId="0" borderId="13" xfId="13" applyFont="1" applyBorder="1" applyAlignment="1" applyProtection="1">
      <alignment horizontal="left"/>
      <protection hidden="1"/>
    </xf>
    <xf numFmtId="0" fontId="1" fillId="2" borderId="12" xfId="13" applyFont="1" applyFill="1" applyBorder="1" applyAlignment="1" applyProtection="1">
      <alignment horizontal="center"/>
      <protection locked="0" hidden="1"/>
    </xf>
    <xf numFmtId="0" fontId="1" fillId="2" borderId="13" xfId="13" applyFont="1" applyFill="1" applyBorder="1" applyAlignment="1" applyProtection="1">
      <alignment horizontal="center"/>
      <protection locked="0" hidden="1"/>
    </xf>
    <xf numFmtId="0" fontId="1" fillId="0" borderId="6" xfId="13" applyFont="1" applyBorder="1" applyAlignment="1" applyProtection="1">
      <alignment horizontal="center"/>
      <protection locked="0" hidden="1"/>
    </xf>
    <xf numFmtId="0" fontId="1" fillId="0" borderId="12" xfId="13" applyFont="1" applyBorder="1" applyAlignment="1" applyProtection="1">
      <alignment horizontal="center"/>
      <protection locked="0" hidden="1"/>
    </xf>
    <xf numFmtId="0" fontId="1" fillId="0" borderId="13" xfId="13" applyFont="1" applyBorder="1" applyAlignment="1" applyProtection="1">
      <alignment horizontal="center"/>
      <protection locked="0" hidden="1"/>
    </xf>
    <xf numFmtId="0" fontId="2" fillId="3" borderId="0" xfId="13" applyFill="1"/>
    <xf numFmtId="169" fontId="2" fillId="2" borderId="0" xfId="17" applyNumberFormat="1" applyFill="1" applyAlignment="1">
      <alignment horizontal="left"/>
    </xf>
    <xf numFmtId="0" fontId="2" fillId="2" borderId="0" xfId="17" applyFill="1"/>
    <xf numFmtId="0" fontId="2" fillId="2" borderId="0" xfId="17" applyFill="1" applyAlignment="1">
      <alignment horizontal="left"/>
    </xf>
    <xf numFmtId="0" fontId="2" fillId="3" borderId="0" xfId="17" applyFill="1"/>
    <xf numFmtId="0" fontId="14" fillId="3" borderId="0" xfId="17" applyFont="1" applyFill="1"/>
    <xf numFmtId="0" fontId="18" fillId="2" borderId="6" xfId="13" applyFont="1" applyFill="1" applyBorder="1" applyProtection="1">
      <protection locked="0" hidden="1"/>
    </xf>
    <xf numFmtId="0" fontId="2" fillId="3" borderId="0" xfId="19" applyFill="1"/>
    <xf numFmtId="0" fontId="16" fillId="3" borderId="0" xfId="19" applyFont="1" applyFill="1"/>
    <xf numFmtId="0" fontId="14" fillId="3" borderId="0" xfId="19" applyFont="1" applyFill="1"/>
    <xf numFmtId="0" fontId="1" fillId="2" borderId="8" xfId="13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9" fontId="1" fillId="2" borderId="13" xfId="18" applyNumberFormat="1" applyFont="1" applyFill="1" applyBorder="1" applyProtection="1">
      <protection locked="0"/>
    </xf>
    <xf numFmtId="167" fontId="1" fillId="2" borderId="12" xfId="15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4" applyNumberFormat="1" applyFont="1" applyFill="1" applyBorder="1" applyProtection="1">
      <protection hidden="1"/>
    </xf>
    <xf numFmtId="164" fontId="1" fillId="2" borderId="13" xfId="14" applyNumberFormat="1" applyFont="1" applyFill="1" applyBorder="1" applyProtection="1">
      <protection hidden="1"/>
    </xf>
    <xf numFmtId="170" fontId="1" fillId="2" borderId="6" xfId="15" applyNumberFormat="1" applyFont="1" applyFill="1" applyBorder="1" applyProtection="1">
      <protection hidden="1"/>
    </xf>
    <xf numFmtId="170" fontId="1" fillId="2" borderId="13" xfId="15" applyNumberFormat="1" applyFont="1" applyFill="1" applyBorder="1" applyProtection="1">
      <protection hidden="1"/>
    </xf>
    <xf numFmtId="170" fontId="1" fillId="2" borderId="8" xfId="15" applyNumberFormat="1" applyFont="1" applyFill="1" applyBorder="1" applyProtection="1">
      <protection hidden="1"/>
    </xf>
    <xf numFmtId="170" fontId="1" fillId="2" borderId="7" xfId="3" applyNumberFormat="1" applyFont="1" applyFill="1" applyBorder="1" applyProtection="1">
      <protection hidden="1"/>
    </xf>
    <xf numFmtId="170" fontId="1" fillId="2" borderId="6" xfId="3" applyNumberFormat="1" applyFont="1" applyFill="1" applyBorder="1" applyProtection="1">
      <protection hidden="1"/>
    </xf>
    <xf numFmtId="170" fontId="1" fillId="2" borderId="6" xfId="14" applyNumberFormat="1" applyFont="1" applyFill="1" applyBorder="1" applyProtection="1">
      <protection hidden="1"/>
    </xf>
    <xf numFmtId="170" fontId="1" fillId="2" borderId="13" xfId="14" applyNumberFormat="1" applyFont="1" applyFill="1" applyBorder="1" applyProtection="1">
      <protection hidden="1"/>
    </xf>
    <xf numFmtId="170" fontId="1" fillId="2" borderId="12" xfId="16" applyNumberFormat="1" applyFont="1" applyFill="1" applyBorder="1" applyProtection="1">
      <protection hidden="1"/>
    </xf>
    <xf numFmtId="170" fontId="1" fillId="2" borderId="6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Protection="1">
      <protection hidden="1"/>
    </xf>
    <xf numFmtId="170" fontId="0" fillId="0" borderId="6" xfId="3" applyNumberFormat="1" applyFont="1" applyBorder="1" applyProtection="1"/>
    <xf numFmtId="170" fontId="0" fillId="0" borderId="13" xfId="3" applyNumberFormat="1" applyFont="1" applyBorder="1" applyProtection="1"/>
    <xf numFmtId="170" fontId="1" fillId="2" borderId="6" xfId="17" applyNumberFormat="1" applyFont="1" applyFill="1" applyBorder="1" applyProtection="1">
      <protection hidden="1"/>
    </xf>
    <xf numFmtId="170" fontId="1" fillId="2" borderId="13" xfId="17" applyNumberFormat="1" applyFont="1" applyFill="1" applyBorder="1" applyProtection="1">
      <protection hidden="1"/>
    </xf>
    <xf numFmtId="170" fontId="18" fillId="2" borderId="6" xfId="19" applyNumberFormat="1" applyFont="1" applyFill="1" applyBorder="1" applyProtection="1">
      <protection hidden="1"/>
    </xf>
    <xf numFmtId="170" fontId="18" fillId="2" borderId="13" xfId="19" applyNumberFormat="1" applyFont="1" applyFill="1" applyBorder="1" applyProtection="1">
      <protection hidden="1"/>
    </xf>
    <xf numFmtId="170" fontId="1" fillId="2" borderId="12" xfId="20" applyNumberFormat="1" applyFont="1" applyFill="1" applyBorder="1" applyProtection="1">
      <protection hidden="1"/>
    </xf>
    <xf numFmtId="170" fontId="1" fillId="2" borderId="6" xfId="20" applyNumberFormat="1" applyFont="1" applyFill="1" applyBorder="1" applyProtection="1">
      <protection hidden="1"/>
    </xf>
    <xf numFmtId="170" fontId="1" fillId="2" borderId="8" xfId="20" applyNumberFormat="1" applyFont="1" applyFill="1" applyBorder="1" applyProtection="1">
      <protection hidden="1"/>
    </xf>
    <xf numFmtId="0" fontId="5" fillId="5" borderId="5" xfId="16" applyFont="1" applyFill="1" applyBorder="1" applyAlignment="1">
      <alignment horizontal="center" vertical="center" wrapText="1"/>
    </xf>
    <xf numFmtId="10" fontId="21" fillId="4" borderId="4" xfId="21" applyNumberFormat="1" applyFont="1" applyFill="1" applyBorder="1" applyAlignment="1" applyProtection="1">
      <alignment horizontal="center"/>
      <protection hidden="1"/>
    </xf>
    <xf numFmtId="10" fontId="21" fillId="4" borderId="4" xfId="21" applyNumberFormat="1" applyFont="1" applyFill="1" applyBorder="1" applyAlignment="1" applyProtection="1">
      <alignment horizontal="center"/>
      <protection locked="0"/>
    </xf>
    <xf numFmtId="9" fontId="21" fillId="4" borderId="4" xfId="21" applyFont="1" applyFill="1" applyBorder="1" applyAlignment="1" applyProtection="1">
      <alignment horizontal="center"/>
      <protection locked="0"/>
    </xf>
    <xf numFmtId="10" fontId="21" fillId="2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/>
    <xf numFmtId="10" fontId="21" fillId="4" borderId="4" xfId="21" applyNumberFormat="1" applyFont="1" applyFill="1" applyBorder="1" applyAlignment="1" applyProtection="1">
      <alignment horizontal="center" vertical="center"/>
      <protection hidden="1"/>
    </xf>
    <xf numFmtId="0" fontId="1" fillId="0" borderId="8" xfId="15" applyFont="1" applyBorder="1" applyAlignment="1" applyProtection="1">
      <alignment horizontal="left"/>
      <protection hidden="1"/>
    </xf>
    <xf numFmtId="0" fontId="1" fillId="7" borderId="0" xfId="15" applyFont="1" applyFill="1" applyAlignment="1" applyProtection="1">
      <alignment horizontal="center"/>
      <protection hidden="1"/>
    </xf>
    <xf numFmtId="167" fontId="1" fillId="7" borderId="0" xfId="15" applyNumberFormat="1" applyFont="1" applyFill="1" applyAlignment="1" applyProtection="1">
      <alignment horizontal="left"/>
      <protection hidden="1"/>
    </xf>
    <xf numFmtId="167" fontId="1" fillId="7" borderId="0" xfId="3" applyFont="1" applyFill="1" applyBorder="1" applyAlignment="1" applyProtection="1">
      <alignment horizontal="left" wrapText="1"/>
      <protection hidden="1"/>
    </xf>
    <xf numFmtId="167" fontId="1" fillId="7" borderId="0" xfId="15" applyNumberFormat="1" applyFont="1" applyFill="1" applyProtection="1">
      <protection hidden="1"/>
    </xf>
    <xf numFmtId="167" fontId="1" fillId="7" borderId="0" xfId="15" applyNumberFormat="1" applyFont="1" applyFill="1" applyAlignment="1" applyProtection="1">
      <alignment horizontal="left" wrapText="1"/>
      <protection hidden="1"/>
    </xf>
    <xf numFmtId="10" fontId="21" fillId="0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3" applyFill="1"/>
    <xf numFmtId="0" fontId="2" fillId="7" borderId="0" xfId="17" applyFill="1"/>
    <xf numFmtId="0" fontId="2" fillId="7" borderId="0" xfId="19" applyFill="1"/>
    <xf numFmtId="169" fontId="1" fillId="7" borderId="0" xfId="20" applyNumberFormat="1" applyFont="1" applyFill="1" applyProtection="1">
      <protection hidden="1"/>
    </xf>
    <xf numFmtId="169" fontId="1" fillId="7" borderId="0" xfId="20" applyNumberFormat="1" applyFont="1" applyFill="1" applyAlignment="1" applyProtection="1">
      <alignment horizontal="left" wrapText="1"/>
      <protection hidden="1"/>
    </xf>
    <xf numFmtId="170" fontId="0" fillId="0" borderId="23" xfId="3" applyNumberFormat="1" applyFont="1" applyBorder="1"/>
    <xf numFmtId="170" fontId="0" fillId="0" borderId="6" xfId="3" applyNumberFormat="1" applyFont="1" applyBorder="1"/>
    <xf numFmtId="167" fontId="1" fillId="2" borderId="6" xfId="13" applyNumberFormat="1" applyFont="1" applyFill="1" applyBorder="1" applyAlignment="1" applyProtection="1">
      <alignment horizontal="center" wrapText="1"/>
      <protection hidden="1"/>
    </xf>
    <xf numFmtId="170" fontId="0" fillId="0" borderId="12" xfId="3" applyNumberFormat="1" applyFont="1" applyBorder="1"/>
    <xf numFmtId="170" fontId="0" fillId="0" borderId="13" xfId="3" applyNumberFormat="1" applyFont="1" applyBorder="1"/>
    <xf numFmtId="167" fontId="1" fillId="4" borderId="12" xfId="15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7" fontId="12" fillId="2" borderId="13" xfId="15" applyNumberFormat="1" applyFont="1" applyFill="1" applyBorder="1" applyAlignment="1" applyProtection="1">
      <alignment horizontal="center"/>
      <protection locked="0" hidden="1"/>
    </xf>
    <xf numFmtId="167" fontId="12" fillId="0" borderId="13" xfId="15" applyNumberFormat="1" applyFont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5" applyFont="1" applyBorder="1" applyAlignment="1" applyProtection="1">
      <alignment horizontal="left"/>
      <protection hidden="1"/>
    </xf>
    <xf numFmtId="49" fontId="1" fillId="2" borderId="6" xfId="15" applyNumberFormat="1" applyFont="1" applyFill="1" applyBorder="1" applyAlignment="1" applyProtection="1">
      <alignment horizontal="center"/>
      <protection locked="0" hidden="1"/>
    </xf>
    <xf numFmtId="0" fontId="12" fillId="0" borderId="6" xfId="15" applyFont="1" applyBorder="1" applyAlignment="1" applyProtection="1">
      <alignment horizontal="left"/>
      <protection hidden="1"/>
    </xf>
    <xf numFmtId="49" fontId="1" fillId="2" borderId="13" xfId="15" applyNumberFormat="1" applyFont="1" applyFill="1" applyBorder="1" applyAlignment="1" applyProtection="1">
      <alignment horizontal="center"/>
      <protection locked="0" hidden="1"/>
    </xf>
    <xf numFmtId="0" fontId="12" fillId="0" borderId="13" xfId="15" applyFont="1" applyBorder="1" applyAlignment="1" applyProtection="1">
      <alignment horizontal="left"/>
      <protection hidden="1"/>
    </xf>
    <xf numFmtId="0" fontId="1" fillId="2" borderId="22" xfId="13" applyFont="1" applyFill="1" applyBorder="1" applyAlignment="1" applyProtection="1">
      <alignment horizontal="left"/>
      <protection hidden="1"/>
    </xf>
    <xf numFmtId="0" fontId="1" fillId="2" borderId="31" xfId="13" applyFont="1" applyFill="1" applyBorder="1" applyAlignment="1" applyProtection="1">
      <alignment horizontal="left"/>
      <protection hidden="1"/>
    </xf>
    <xf numFmtId="10" fontId="21" fillId="4" borderId="0" xfId="21" applyNumberFormat="1" applyFont="1" applyFill="1" applyBorder="1" applyAlignment="1" applyProtection="1">
      <alignment horizontal="center"/>
      <protection locked="0"/>
    </xf>
    <xf numFmtId="170" fontId="18" fillId="2" borderId="13" xfId="19" applyNumberFormat="1" applyFont="1" applyFill="1" applyBorder="1" applyAlignment="1" applyProtection="1">
      <alignment horizontal="left" wrapText="1"/>
      <protection hidden="1"/>
    </xf>
    <xf numFmtId="170" fontId="18" fillId="2" borderId="6" xfId="19" applyNumberFormat="1" applyFont="1" applyFill="1" applyBorder="1" applyAlignment="1" applyProtection="1">
      <alignment horizontal="left" wrapText="1"/>
      <protection hidden="1"/>
    </xf>
    <xf numFmtId="0" fontId="18" fillId="2" borderId="12" xfId="13" applyFont="1" applyFill="1" applyBorder="1" applyProtection="1">
      <protection locked="0" hidden="1"/>
    </xf>
    <xf numFmtId="0" fontId="18" fillId="2" borderId="12" xfId="13" applyFont="1" applyFill="1" applyBorder="1" applyAlignment="1" applyProtection="1">
      <alignment horizontal="left"/>
      <protection hidden="1"/>
    </xf>
    <xf numFmtId="0" fontId="18" fillId="2" borderId="13" xfId="13" applyFont="1" applyFill="1" applyBorder="1" applyProtection="1">
      <protection locked="0" hidden="1"/>
    </xf>
    <xf numFmtId="0" fontId="18" fillId="2" borderId="13" xfId="13" applyFont="1" applyFill="1" applyBorder="1" applyAlignment="1" applyProtection="1">
      <alignment horizontal="left"/>
      <protection hidden="1"/>
    </xf>
    <xf numFmtId="170" fontId="1" fillId="2" borderId="7" xfId="17" applyNumberFormat="1" applyFont="1" applyFill="1" applyBorder="1" applyProtection="1">
      <protection hidden="1"/>
    </xf>
    <xf numFmtId="0" fontId="5" fillId="5" borderId="32" xfId="13" applyFont="1" applyFill="1" applyBorder="1" applyAlignment="1">
      <alignment horizontal="center" vertical="center" wrapText="1"/>
    </xf>
    <xf numFmtId="0" fontId="5" fillId="5" borderId="4" xfId="13" applyFont="1" applyFill="1" applyBorder="1" applyAlignment="1">
      <alignment horizontal="center" vertical="center"/>
    </xf>
    <xf numFmtId="0" fontId="5" fillId="5" borderId="4" xfId="16" applyFont="1" applyFill="1" applyBorder="1" applyAlignment="1">
      <alignment horizontal="center" vertical="center" wrapText="1"/>
    </xf>
    <xf numFmtId="10" fontId="21" fillId="0" borderId="4" xfId="21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17" applyNumberFormat="1" applyFont="1" applyFill="1" applyBorder="1" applyProtection="1">
      <protection hidden="1"/>
    </xf>
    <xf numFmtId="0" fontId="0" fillId="7" borderId="0" xfId="0" applyFill="1"/>
    <xf numFmtId="0" fontId="1" fillId="7" borderId="0" xfId="13" applyFont="1" applyFill="1" applyAlignment="1" applyProtection="1">
      <alignment horizontal="left"/>
      <protection hidden="1"/>
    </xf>
    <xf numFmtId="170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3" applyFont="1" applyFill="1" applyBorder="1" applyAlignment="1" applyProtection="1">
      <alignment horizontal="left"/>
      <protection hidden="1"/>
    </xf>
    <xf numFmtId="170" fontId="1" fillId="2" borderId="33" xfId="20" applyNumberFormat="1" applyFont="1" applyFill="1" applyBorder="1" applyProtection="1">
      <protection hidden="1"/>
    </xf>
    <xf numFmtId="170" fontId="0" fillId="0" borderId="34" xfId="3" applyNumberFormat="1" applyFont="1" applyBorder="1"/>
    <xf numFmtId="170" fontId="0" fillId="0" borderId="25" xfId="3" applyNumberFormat="1" applyFont="1" applyBorder="1"/>
    <xf numFmtId="170" fontId="0" fillId="0" borderId="26" xfId="3" applyNumberFormat="1" applyFont="1" applyBorder="1"/>
    <xf numFmtId="170" fontId="1" fillId="8" borderId="6" xfId="3" applyNumberFormat="1" applyFont="1" applyFill="1" applyBorder="1" applyProtection="1"/>
    <xf numFmtId="0" fontId="2" fillId="4" borderId="0" xfId="17" applyFill="1"/>
    <xf numFmtId="167" fontId="8" fillId="4" borderId="0" xfId="15" applyNumberFormat="1" applyFont="1" applyFill="1" applyAlignment="1">
      <alignment horizontal="left" wrapText="1"/>
    </xf>
    <xf numFmtId="167" fontId="20" fillId="4" borderId="0" xfId="15" applyNumberFormat="1" applyFont="1" applyFill="1" applyAlignment="1" applyProtection="1">
      <alignment horizontal="left"/>
      <protection hidden="1"/>
    </xf>
    <xf numFmtId="169" fontId="17" fillId="4" borderId="0" xfId="22" applyNumberFormat="1" applyFont="1" applyFill="1" applyBorder="1" applyAlignment="1" applyProtection="1">
      <alignment horizontal="left" wrapText="1"/>
      <protection hidden="1"/>
    </xf>
    <xf numFmtId="169" fontId="1" fillId="4" borderId="0" xfId="15" applyNumberFormat="1" applyFont="1" applyFill="1" applyProtection="1">
      <protection hidden="1"/>
    </xf>
    <xf numFmtId="169" fontId="1" fillId="4" borderId="0" xfId="15" applyNumberFormat="1" applyFont="1" applyFill="1" applyAlignment="1" applyProtection="1">
      <alignment horizontal="left" wrapText="1"/>
      <protection hidden="1"/>
    </xf>
    <xf numFmtId="0" fontId="2" fillId="4" borderId="0" xfId="14" applyFill="1"/>
    <xf numFmtId="0" fontId="0" fillId="4" borderId="0" xfId="0" applyFill="1"/>
    <xf numFmtId="0" fontId="1" fillId="4" borderId="0" xfId="13" applyFont="1" applyFill="1" applyAlignment="1" applyProtection="1">
      <alignment horizontal="left"/>
      <protection hidden="1"/>
    </xf>
    <xf numFmtId="170" fontId="0" fillId="4" borderId="0" xfId="3" applyNumberFormat="1" applyFont="1" applyFill="1" applyBorder="1" applyProtection="1"/>
    <xf numFmtId="169" fontId="1" fillId="4" borderId="0" xfId="20" applyNumberFormat="1" applyFont="1" applyFill="1" applyProtection="1">
      <protection hidden="1"/>
    </xf>
    <xf numFmtId="169" fontId="1" fillId="4" borderId="0" xfId="20" applyNumberFormat="1" applyFont="1" applyFill="1" applyAlignment="1" applyProtection="1">
      <alignment horizontal="left" wrapText="1"/>
      <protection hidden="1"/>
    </xf>
    <xf numFmtId="0" fontId="2" fillId="4" borderId="0" xfId="19" applyFill="1"/>
    <xf numFmtId="0" fontId="1" fillId="2" borderId="37" xfId="13" applyFont="1" applyFill="1" applyBorder="1" applyAlignment="1" applyProtection="1">
      <alignment horizontal="center"/>
      <protection locked="0" hidden="1"/>
    </xf>
    <xf numFmtId="0" fontId="1" fillId="2" borderId="39" xfId="13" applyFont="1" applyFill="1" applyBorder="1" applyAlignment="1" applyProtection="1">
      <alignment horizontal="center"/>
      <protection locked="0" hidden="1"/>
    </xf>
    <xf numFmtId="170" fontId="1" fillId="2" borderId="38" xfId="17" applyNumberFormat="1" applyFont="1" applyFill="1" applyBorder="1" applyProtection="1">
      <protection hidden="1"/>
    </xf>
    <xf numFmtId="170" fontId="1" fillId="2" borderId="40" xfId="17" applyNumberFormat="1" applyFont="1" applyFill="1" applyBorder="1" applyProtection="1">
      <protection hidden="1"/>
    </xf>
    <xf numFmtId="170" fontId="1" fillId="2" borderId="42" xfId="17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3" applyFont="1" applyFill="1" applyAlignment="1" applyProtection="1">
      <alignment horizontal="center"/>
      <protection locked="0" hidden="1"/>
    </xf>
    <xf numFmtId="0" fontId="1" fillId="2" borderId="0" xfId="13" applyFont="1" applyFill="1" applyAlignment="1" applyProtection="1">
      <alignment horizontal="left"/>
      <protection hidden="1"/>
    </xf>
    <xf numFmtId="170" fontId="0" fillId="0" borderId="0" xfId="3" applyNumberFormat="1" applyFont="1" applyBorder="1"/>
    <xf numFmtId="170" fontId="1" fillId="2" borderId="0" xfId="17" applyNumberFormat="1" applyFont="1" applyFill="1" applyProtection="1">
      <protection hidden="1"/>
    </xf>
    <xf numFmtId="170" fontId="1" fillId="2" borderId="0" xfId="17" applyNumberFormat="1" applyFont="1" applyFill="1" applyAlignment="1" applyProtection="1">
      <alignment horizontal="left" wrapText="1"/>
      <protection hidden="1"/>
    </xf>
    <xf numFmtId="10" fontId="21" fillId="6" borderId="4" xfId="21" applyNumberFormat="1" applyFont="1" applyFill="1" applyBorder="1" applyAlignment="1" applyProtection="1">
      <alignment horizontal="centerContinuous"/>
      <protection locked="0"/>
    </xf>
    <xf numFmtId="9" fontId="21" fillId="6" borderId="4" xfId="21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1" applyNumberFormat="1" applyFont="1" applyFill="1" applyBorder="1" applyAlignment="1" applyProtection="1">
      <alignment horizontal="center"/>
      <protection locked="0"/>
    </xf>
    <xf numFmtId="9" fontId="21" fillId="4" borderId="5" xfId="21" applyFont="1" applyFill="1" applyBorder="1" applyAlignment="1" applyProtection="1">
      <alignment horizontal="center"/>
      <protection locked="0"/>
    </xf>
    <xf numFmtId="0" fontId="6" fillId="6" borderId="21" xfId="13" applyFont="1" applyFill="1" applyBorder="1" applyAlignment="1">
      <alignment horizontal="centerContinuous" vertical="center"/>
    </xf>
    <xf numFmtId="0" fontId="6" fillId="6" borderId="11" xfId="13" applyFont="1" applyFill="1" applyBorder="1" applyAlignment="1">
      <alignment horizontal="centerContinuous" vertical="center"/>
    </xf>
    <xf numFmtId="0" fontId="11" fillId="6" borderId="4" xfId="17" applyFont="1" applyFill="1" applyBorder="1" applyAlignment="1">
      <alignment horizontal="centerContinuous" vertical="center" wrapText="1"/>
    </xf>
    <xf numFmtId="169" fontId="0" fillId="0" borderId="0" xfId="3" applyNumberFormat="1" applyFont="1"/>
    <xf numFmtId="167" fontId="1" fillId="2" borderId="33" xfId="15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5" applyFont="1" applyFill="1" applyAlignment="1" applyProtection="1">
      <alignment horizontal="left"/>
      <protection hidden="1"/>
    </xf>
    <xf numFmtId="170" fontId="1" fillId="2" borderId="0" xfId="16" applyNumberFormat="1" applyFont="1" applyFill="1" applyProtection="1">
      <protection hidden="1"/>
    </xf>
    <xf numFmtId="170" fontId="1" fillId="2" borderId="0" xfId="16" applyNumberFormat="1" applyFont="1" applyFill="1" applyAlignment="1" applyProtection="1">
      <alignment horizontal="left" wrapText="1"/>
      <protection hidden="1"/>
    </xf>
    <xf numFmtId="169" fontId="0" fillId="0" borderId="33" xfId="3" applyNumberFormat="1" applyFont="1" applyBorder="1"/>
    <xf numFmtId="0" fontId="0" fillId="0" borderId="12" xfId="0" applyBorder="1"/>
    <xf numFmtId="0" fontId="1" fillId="2" borderId="39" xfId="13" applyFont="1" applyFill="1" applyBorder="1" applyAlignment="1" applyProtection="1">
      <alignment horizontal="center" vertical="center"/>
      <protection locked="0" hidden="1"/>
    </xf>
    <xf numFmtId="0" fontId="1" fillId="2" borderId="41" xfId="13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9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9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70" fontId="1" fillId="0" borderId="13" xfId="3" applyNumberFormat="1" applyFont="1" applyBorder="1" applyAlignment="1">
      <alignment horizontal="left" vertical="justify" wrapText="1" readingOrder="1"/>
    </xf>
    <xf numFmtId="169" fontId="0" fillId="4" borderId="13" xfId="3" applyNumberFormat="1" applyFont="1" applyFill="1" applyBorder="1"/>
    <xf numFmtId="0" fontId="23" fillId="3" borderId="0" xfId="17" applyFont="1" applyFill="1"/>
    <xf numFmtId="0" fontId="24" fillId="2" borderId="43" xfId="13" applyFont="1" applyFill="1" applyBorder="1" applyAlignment="1" applyProtection="1">
      <alignment horizontal="center"/>
      <protection locked="0" hidden="1"/>
    </xf>
    <xf numFmtId="0" fontId="24" fillId="2" borderId="44" xfId="13" applyFont="1" applyFill="1" applyBorder="1" applyAlignment="1" applyProtection="1">
      <alignment horizontal="left"/>
      <protection hidden="1"/>
    </xf>
    <xf numFmtId="170" fontId="24" fillId="0" borderId="45" xfId="3" applyNumberFormat="1" applyFont="1" applyBorder="1"/>
    <xf numFmtId="170" fontId="24" fillId="2" borderId="44" xfId="17" applyNumberFormat="1" applyFont="1" applyFill="1" applyBorder="1" applyProtection="1">
      <protection hidden="1"/>
    </xf>
    <xf numFmtId="170" fontId="24" fillId="2" borderId="46" xfId="17" applyNumberFormat="1" applyFont="1" applyFill="1" applyBorder="1" applyProtection="1">
      <protection hidden="1"/>
    </xf>
    <xf numFmtId="0" fontId="1" fillId="2" borderId="47" xfId="13" applyFont="1" applyFill="1" applyBorder="1" applyAlignment="1" applyProtection="1">
      <alignment horizontal="center"/>
      <protection locked="0" hidden="1"/>
    </xf>
    <xf numFmtId="170" fontId="0" fillId="0" borderId="30" xfId="3" applyNumberFormat="1" applyFont="1" applyBorder="1"/>
    <xf numFmtId="170" fontId="1" fillId="2" borderId="8" xfId="17" applyNumberFormat="1" applyFont="1" applyFill="1" applyBorder="1" applyProtection="1">
      <protection hidden="1"/>
    </xf>
    <xf numFmtId="170" fontId="1" fillId="2" borderId="48" xfId="17" applyNumberFormat="1" applyFont="1" applyFill="1" applyBorder="1" applyProtection="1">
      <protection hidden="1"/>
    </xf>
    <xf numFmtId="0" fontId="1" fillId="2" borderId="49" xfId="13" applyFont="1" applyFill="1" applyBorder="1" applyAlignment="1" applyProtection="1">
      <alignment horizontal="center"/>
      <protection locked="0" hidden="1"/>
    </xf>
    <xf numFmtId="0" fontId="1" fillId="2" borderId="50" xfId="13" applyFont="1" applyFill="1" applyBorder="1" applyAlignment="1" applyProtection="1">
      <alignment horizontal="left"/>
      <protection hidden="1"/>
    </xf>
    <xf numFmtId="170" fontId="0" fillId="0" borderId="51" xfId="3" applyNumberFormat="1" applyFont="1" applyBorder="1"/>
    <xf numFmtId="170" fontId="1" fillId="2" borderId="50" xfId="17" applyNumberFormat="1" applyFont="1" applyFill="1" applyBorder="1" applyProtection="1">
      <protection hidden="1"/>
    </xf>
    <xf numFmtId="170" fontId="1" fillId="2" borderId="52" xfId="17" applyNumberFormat="1" applyFont="1" applyFill="1" applyBorder="1" applyProtection="1">
      <protection hidden="1"/>
    </xf>
    <xf numFmtId="0" fontId="0" fillId="0" borderId="47" xfId="0" applyBorder="1" applyAlignment="1">
      <alignment horizontal="center"/>
    </xf>
    <xf numFmtId="0" fontId="0" fillId="0" borderId="8" xfId="0" applyBorder="1"/>
    <xf numFmtId="0" fontId="13" fillId="0" borderId="0" xfId="13" applyFont="1" applyAlignment="1">
      <alignment horizontal="center" vertical="center" wrapText="1"/>
    </xf>
    <xf numFmtId="168" fontId="15" fillId="6" borderId="15" xfId="1" applyFont="1" applyFill="1" applyBorder="1" applyAlignment="1" applyProtection="1">
      <alignment horizontal="center" vertical="center"/>
    </xf>
    <xf numFmtId="168" fontId="15" fillId="6" borderId="16" xfId="1" applyFont="1" applyFill="1" applyBorder="1" applyAlignment="1" applyProtection="1">
      <alignment horizontal="center" vertical="center"/>
    </xf>
    <xf numFmtId="168" fontId="15" fillId="6" borderId="17" xfId="1" applyFont="1" applyFill="1" applyBorder="1" applyAlignment="1" applyProtection="1">
      <alignment horizontal="center" vertical="center"/>
    </xf>
    <xf numFmtId="168" fontId="15" fillId="6" borderId="18" xfId="1" applyFont="1" applyFill="1" applyBorder="1" applyAlignment="1" applyProtection="1">
      <alignment horizontal="center" vertical="center"/>
    </xf>
    <xf numFmtId="168" fontId="15" fillId="6" borderId="19" xfId="1" applyFont="1" applyFill="1" applyBorder="1" applyAlignment="1" applyProtection="1">
      <alignment horizontal="center" vertical="center"/>
    </xf>
    <xf numFmtId="168" fontId="15" fillId="6" borderId="20" xfId="1" applyFont="1" applyFill="1" applyBorder="1" applyAlignment="1" applyProtection="1">
      <alignment horizontal="center" vertical="center"/>
    </xf>
    <xf numFmtId="0" fontId="11" fillId="6" borderId="5" xfId="14" applyFont="1" applyFill="1" applyBorder="1" applyAlignment="1">
      <alignment horizontal="center" vertical="center" wrapText="1"/>
    </xf>
    <xf numFmtId="0" fontId="11" fillId="6" borderId="14" xfId="14" applyFont="1" applyFill="1" applyBorder="1" applyAlignment="1">
      <alignment horizontal="center" vertical="center" wrapText="1"/>
    </xf>
    <xf numFmtId="167" fontId="6" fillId="2" borderId="4" xfId="13" applyNumberFormat="1" applyFont="1" applyFill="1" applyBorder="1" applyAlignment="1">
      <alignment horizontal="center" wrapText="1"/>
    </xf>
    <xf numFmtId="167" fontId="9" fillId="2" borderId="4" xfId="14" applyNumberFormat="1" applyFont="1" applyFill="1" applyBorder="1" applyAlignment="1">
      <alignment horizontal="center" wrapText="1"/>
    </xf>
    <xf numFmtId="170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6" applyFont="1" applyFill="1" applyBorder="1" applyAlignment="1">
      <alignment horizontal="center" vertical="center" wrapText="1"/>
    </xf>
    <xf numFmtId="0" fontId="6" fillId="2" borderId="4" xfId="13" applyFont="1" applyFill="1" applyBorder="1" applyAlignment="1">
      <alignment horizontal="center"/>
    </xf>
    <xf numFmtId="0" fontId="7" fillId="2" borderId="4" xfId="14" applyFont="1" applyFill="1" applyBorder="1" applyAlignment="1">
      <alignment horizontal="center"/>
    </xf>
    <xf numFmtId="170" fontId="1" fillId="4" borderId="7" xfId="3" applyNumberFormat="1" applyFont="1" applyFill="1" applyBorder="1" applyAlignment="1" applyProtection="1">
      <alignment horizontal="left" wrapText="1"/>
      <protection hidden="1"/>
    </xf>
    <xf numFmtId="170" fontId="1" fillId="2" borderId="13" xfId="14" applyNumberFormat="1" applyFont="1" applyFill="1" applyBorder="1" applyAlignment="1" applyProtection="1">
      <alignment horizontal="left" wrapText="1"/>
      <protection hidden="1"/>
    </xf>
    <xf numFmtId="170" fontId="1" fillId="2" borderId="6" xfId="14" applyNumberFormat="1" applyFont="1" applyFill="1" applyBorder="1" applyAlignment="1" applyProtection="1">
      <alignment horizontal="left" wrapText="1"/>
      <protection hidden="1"/>
    </xf>
    <xf numFmtId="170" fontId="1" fillId="2" borderId="6" xfId="15" applyNumberFormat="1" applyFont="1" applyFill="1" applyBorder="1" applyAlignment="1" applyProtection="1">
      <alignment horizontal="left" wrapText="1"/>
      <protection hidden="1"/>
    </xf>
    <xf numFmtId="170" fontId="1" fillId="2" borderId="8" xfId="15" applyNumberFormat="1" applyFont="1" applyFill="1" applyBorder="1" applyAlignment="1" applyProtection="1">
      <alignment horizontal="left" wrapText="1"/>
      <protection hidden="1"/>
    </xf>
    <xf numFmtId="170" fontId="1" fillId="2" borderId="22" xfId="15" applyNumberFormat="1" applyFont="1" applyFill="1" applyBorder="1" applyAlignment="1" applyProtection="1">
      <alignment horizontal="left" wrapText="1"/>
      <protection hidden="1"/>
    </xf>
    <xf numFmtId="170" fontId="1" fillId="2" borderId="23" xfId="15" applyNumberFormat="1" applyFont="1" applyFill="1" applyBorder="1" applyAlignment="1" applyProtection="1">
      <alignment horizontal="left" wrapText="1"/>
      <protection hidden="1"/>
    </xf>
    <xf numFmtId="170" fontId="1" fillId="2" borderId="24" xfId="15" applyNumberFormat="1" applyFont="1" applyFill="1" applyBorder="1" applyAlignment="1" applyProtection="1">
      <alignment horizontal="left" wrapText="1"/>
      <protection hidden="1"/>
    </xf>
    <xf numFmtId="170" fontId="1" fillId="2" borderId="25" xfId="15" applyNumberFormat="1" applyFont="1" applyFill="1" applyBorder="1" applyAlignment="1" applyProtection="1">
      <alignment horizontal="left" wrapText="1"/>
      <protection hidden="1"/>
    </xf>
    <xf numFmtId="170" fontId="1" fillId="2" borderId="28" xfId="15" applyNumberFormat="1" applyFont="1" applyFill="1" applyBorder="1" applyAlignment="1" applyProtection="1">
      <alignment horizontal="left" wrapText="1"/>
      <protection hidden="1"/>
    </xf>
    <xf numFmtId="170" fontId="1" fillId="2" borderId="26" xfId="15" applyNumberFormat="1" applyFont="1" applyFill="1" applyBorder="1" applyAlignment="1" applyProtection="1">
      <alignment horizontal="left" wrapText="1"/>
      <protection hidden="1"/>
    </xf>
    <xf numFmtId="170" fontId="1" fillId="2" borderId="13" xfId="15" applyNumberFormat="1" applyFont="1" applyFill="1" applyBorder="1" applyAlignment="1" applyProtection="1">
      <alignment horizontal="left" wrapText="1"/>
      <protection hidden="1"/>
    </xf>
    <xf numFmtId="170" fontId="1" fillId="2" borderId="29" xfId="15" applyNumberFormat="1" applyFont="1" applyFill="1" applyBorder="1" applyAlignment="1" applyProtection="1">
      <alignment horizontal="left" wrapText="1"/>
      <protection hidden="1"/>
    </xf>
    <xf numFmtId="170" fontId="1" fillId="2" borderId="30" xfId="15" applyNumberFormat="1" applyFont="1" applyFill="1" applyBorder="1" applyAlignment="1" applyProtection="1">
      <alignment horizontal="left" wrapText="1"/>
      <protection hidden="1"/>
    </xf>
    <xf numFmtId="167" fontId="11" fillId="2" borderId="21" xfId="15" applyNumberFormat="1" applyFont="1" applyFill="1" applyBorder="1" applyAlignment="1">
      <alignment horizontal="center"/>
    </xf>
    <xf numFmtId="167" fontId="11" fillId="2" borderId="10" xfId="15" applyNumberFormat="1" applyFont="1" applyFill="1" applyBorder="1" applyAlignment="1">
      <alignment horizontal="center"/>
    </xf>
    <xf numFmtId="0" fontId="11" fillId="6" borderId="5" xfId="15" applyFont="1" applyFill="1" applyBorder="1" applyAlignment="1">
      <alignment horizontal="center" vertical="center" wrapText="1"/>
    </xf>
    <xf numFmtId="0" fontId="11" fillId="6" borderId="14" xfId="15" applyFont="1" applyFill="1" applyBorder="1" applyAlignment="1">
      <alignment horizontal="center" vertical="center" wrapText="1"/>
    </xf>
    <xf numFmtId="0" fontId="11" fillId="2" borderId="4" xfId="15" applyFont="1" applyFill="1" applyBorder="1" applyAlignment="1">
      <alignment horizontal="center"/>
    </xf>
    <xf numFmtId="167" fontId="11" fillId="2" borderId="4" xfId="15" applyNumberFormat="1" applyFont="1" applyFill="1" applyBorder="1" applyAlignment="1">
      <alignment horizontal="center"/>
    </xf>
    <xf numFmtId="0" fontId="11" fillId="2" borderId="21" xfId="13" applyFont="1" applyFill="1" applyBorder="1" applyAlignment="1">
      <alignment horizontal="center"/>
    </xf>
    <xf numFmtId="0" fontId="11" fillId="2" borderId="10" xfId="13" applyFont="1" applyFill="1" applyBorder="1" applyAlignment="1">
      <alignment horizontal="center"/>
    </xf>
    <xf numFmtId="0" fontId="15" fillId="6" borderId="15" xfId="13" applyFont="1" applyFill="1" applyBorder="1" applyAlignment="1">
      <alignment horizontal="center" vertical="center"/>
    </xf>
    <xf numFmtId="0" fontId="15" fillId="6" borderId="16" xfId="13" applyFont="1" applyFill="1" applyBorder="1" applyAlignment="1">
      <alignment horizontal="center" vertical="center"/>
    </xf>
    <xf numFmtId="0" fontId="15" fillId="6" borderId="17" xfId="13" applyFont="1" applyFill="1" applyBorder="1" applyAlignment="1">
      <alignment horizontal="center" vertical="center"/>
    </xf>
    <xf numFmtId="0" fontId="15" fillId="6" borderId="18" xfId="13" applyFont="1" applyFill="1" applyBorder="1" applyAlignment="1">
      <alignment horizontal="center" vertical="center"/>
    </xf>
    <xf numFmtId="0" fontId="15" fillId="6" borderId="19" xfId="13" applyFont="1" applyFill="1" applyBorder="1" applyAlignment="1">
      <alignment horizontal="center" vertical="center"/>
    </xf>
    <xf numFmtId="0" fontId="15" fillId="6" borderId="20" xfId="13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70" fontId="1" fillId="2" borderId="6" xfId="16" applyNumberFormat="1" applyFont="1" applyFill="1" applyBorder="1" applyAlignment="1" applyProtection="1">
      <alignment horizontal="left" wrapText="1"/>
      <protection hidden="1"/>
    </xf>
    <xf numFmtId="0" fontId="11" fillId="2" borderId="21" xfId="13" applyFont="1" applyFill="1" applyBorder="1" applyAlignment="1" applyProtection="1">
      <alignment horizontal="center"/>
      <protection hidden="1"/>
    </xf>
    <xf numFmtId="0" fontId="11" fillId="2" borderId="10" xfId="13" applyFont="1" applyFill="1" applyBorder="1" applyAlignment="1" applyProtection="1">
      <alignment horizontal="center"/>
      <protection hidden="1"/>
    </xf>
    <xf numFmtId="170" fontId="1" fillId="2" borderId="13" xfId="16" applyNumberFormat="1" applyFont="1" applyFill="1" applyBorder="1" applyAlignment="1" applyProtection="1">
      <alignment horizontal="left" wrapText="1"/>
      <protection hidden="1"/>
    </xf>
    <xf numFmtId="170" fontId="1" fillId="2" borderId="12" xfId="16" applyNumberFormat="1" applyFont="1" applyFill="1" applyBorder="1" applyAlignment="1" applyProtection="1">
      <alignment horizontal="left" wrapText="1"/>
      <protection hidden="1"/>
    </xf>
    <xf numFmtId="0" fontId="6" fillId="6" borderId="15" xfId="13" applyFont="1" applyFill="1" applyBorder="1" applyAlignment="1">
      <alignment horizontal="center" vertical="center"/>
    </xf>
    <xf numFmtId="0" fontId="6" fillId="6" borderId="16" xfId="13" applyFont="1" applyFill="1" applyBorder="1" applyAlignment="1">
      <alignment horizontal="center" vertical="center"/>
    </xf>
    <xf numFmtId="0" fontId="6" fillId="6" borderId="17" xfId="13" applyFont="1" applyFill="1" applyBorder="1" applyAlignment="1">
      <alignment horizontal="center" vertical="center"/>
    </xf>
    <xf numFmtId="0" fontId="6" fillId="6" borderId="18" xfId="13" applyFont="1" applyFill="1" applyBorder="1" applyAlignment="1">
      <alignment horizontal="center" vertical="center"/>
    </xf>
    <xf numFmtId="0" fontId="6" fillId="6" borderId="19" xfId="13" applyFont="1" applyFill="1" applyBorder="1" applyAlignment="1">
      <alignment horizontal="center" vertical="center"/>
    </xf>
    <xf numFmtId="0" fontId="6" fillId="6" borderId="20" xfId="13" applyFont="1" applyFill="1" applyBorder="1" applyAlignment="1">
      <alignment horizontal="center" vertical="center"/>
    </xf>
    <xf numFmtId="0" fontId="11" fillId="6" borderId="5" xfId="16" applyFont="1" applyFill="1" applyBorder="1" applyAlignment="1">
      <alignment horizontal="center" vertical="center" wrapText="1"/>
    </xf>
    <xf numFmtId="0" fontId="11" fillId="6" borderId="14" xfId="16" applyFont="1" applyFill="1" applyBorder="1" applyAlignment="1">
      <alignment horizontal="center" vertical="center" wrapText="1"/>
    </xf>
    <xf numFmtId="170" fontId="1" fillId="2" borderId="6" xfId="17" applyNumberFormat="1" applyFont="1" applyFill="1" applyBorder="1" applyAlignment="1" applyProtection="1">
      <alignment horizontal="left" wrapText="1"/>
      <protection hidden="1"/>
    </xf>
    <xf numFmtId="170" fontId="1" fillId="2" borderId="13" xfId="17" applyNumberFormat="1" applyFont="1" applyFill="1" applyBorder="1" applyAlignment="1" applyProtection="1">
      <alignment horizontal="left" wrapText="1"/>
      <protection hidden="1"/>
    </xf>
    <xf numFmtId="0" fontId="11" fillId="6" borderId="5" xfId="17" applyFont="1" applyFill="1" applyBorder="1" applyAlignment="1">
      <alignment horizontal="center" vertical="center" wrapText="1"/>
    </xf>
    <xf numFmtId="0" fontId="11" fillId="6" borderId="14" xfId="17" applyFont="1" applyFill="1" applyBorder="1" applyAlignment="1">
      <alignment horizontal="center" vertical="center" wrapText="1"/>
    </xf>
    <xf numFmtId="0" fontId="11" fillId="2" borderId="4" xfId="13" applyFont="1" applyFill="1" applyBorder="1" applyAlignment="1">
      <alignment horizontal="center"/>
    </xf>
    <xf numFmtId="0" fontId="2" fillId="2" borderId="4" xfId="17" applyFill="1" applyBorder="1" applyAlignment="1">
      <alignment horizontal="center"/>
    </xf>
    <xf numFmtId="0" fontId="5" fillId="5" borderId="4" xfId="16" applyFont="1" applyFill="1" applyBorder="1" applyAlignment="1">
      <alignment horizontal="center" vertical="center" wrapText="1"/>
    </xf>
    <xf numFmtId="170" fontId="1" fillId="2" borderId="12" xfId="17" applyNumberFormat="1" applyFont="1" applyFill="1" applyBorder="1" applyAlignment="1" applyProtection="1">
      <alignment horizontal="left" wrapText="1"/>
      <protection hidden="1"/>
    </xf>
    <xf numFmtId="0" fontId="11" fillId="2" borderId="5" xfId="13" applyFont="1" applyFill="1" applyBorder="1" applyAlignment="1">
      <alignment horizontal="center"/>
    </xf>
    <xf numFmtId="0" fontId="2" fillId="2" borderId="5" xfId="19" applyFill="1" applyBorder="1"/>
    <xf numFmtId="0" fontId="2" fillId="2" borderId="4" xfId="19" applyFill="1" applyBorder="1"/>
    <xf numFmtId="0" fontId="11" fillId="6" borderId="5" xfId="19" applyFont="1" applyFill="1" applyBorder="1" applyAlignment="1">
      <alignment horizontal="center" vertical="center" wrapText="1"/>
    </xf>
    <xf numFmtId="0" fontId="11" fillId="6" borderId="14" xfId="19" applyFont="1" applyFill="1" applyBorder="1" applyAlignment="1">
      <alignment horizontal="center" vertical="center" wrapText="1"/>
    </xf>
    <xf numFmtId="170" fontId="1" fillId="2" borderId="8" xfId="20" applyNumberFormat="1" applyFont="1" applyFill="1" applyBorder="1" applyAlignment="1" applyProtection="1">
      <alignment horizontal="left" wrapText="1"/>
      <protection hidden="1"/>
    </xf>
    <xf numFmtId="167" fontId="8" fillId="8" borderId="0" xfId="15" applyNumberFormat="1" applyFont="1" applyFill="1" applyAlignment="1">
      <alignment horizontal="left" wrapText="1"/>
    </xf>
    <xf numFmtId="170" fontId="1" fillId="2" borderId="33" xfId="20" applyNumberFormat="1" applyFont="1" applyFill="1" applyBorder="1" applyAlignment="1" applyProtection="1">
      <alignment horizontal="left" wrapText="1"/>
      <protection hidden="1"/>
    </xf>
    <xf numFmtId="170" fontId="1" fillId="2" borderId="12" xfId="20" applyNumberFormat="1" applyFont="1" applyFill="1" applyBorder="1" applyAlignment="1" applyProtection="1">
      <alignment horizontal="left" wrapText="1"/>
      <protection hidden="1"/>
    </xf>
    <xf numFmtId="170" fontId="1" fillId="2" borderId="6" xfId="20" applyNumberFormat="1" applyFont="1" applyFill="1" applyBorder="1" applyAlignment="1" applyProtection="1">
      <alignment horizontal="left" wrapText="1"/>
      <protection hidden="1"/>
    </xf>
    <xf numFmtId="0" fontId="11" fillId="0" borderId="21" xfId="13" applyFont="1" applyBorder="1" applyAlignment="1">
      <alignment horizontal="center" vertical="center" wrapText="1"/>
    </xf>
    <xf numFmtId="0" fontId="11" fillId="0" borderId="10" xfId="13" applyFont="1" applyBorder="1" applyAlignment="1">
      <alignment horizontal="center" vertical="center" wrapText="1"/>
    </xf>
    <xf numFmtId="0" fontId="11" fillId="6" borderId="15" xfId="13" applyFont="1" applyFill="1" applyBorder="1" applyAlignment="1">
      <alignment horizontal="center" vertical="center"/>
    </xf>
    <xf numFmtId="0" fontId="11" fillId="6" borderId="16" xfId="13" applyFont="1" applyFill="1" applyBorder="1" applyAlignment="1">
      <alignment horizontal="center" vertical="center"/>
    </xf>
    <xf numFmtId="0" fontId="11" fillId="6" borderId="17" xfId="13" applyFont="1" applyFill="1" applyBorder="1" applyAlignment="1">
      <alignment horizontal="center" vertical="center"/>
    </xf>
    <xf numFmtId="0" fontId="11" fillId="6" borderId="18" xfId="13" applyFont="1" applyFill="1" applyBorder="1" applyAlignment="1">
      <alignment horizontal="center" vertical="center"/>
    </xf>
    <xf numFmtId="0" fontId="11" fillId="6" borderId="19" xfId="13" applyFont="1" applyFill="1" applyBorder="1" applyAlignment="1">
      <alignment horizontal="center" vertical="center"/>
    </xf>
    <xf numFmtId="0" fontId="11" fillId="6" borderId="20" xfId="13" applyFont="1" applyFill="1" applyBorder="1" applyAlignment="1">
      <alignment horizontal="center" vertical="center"/>
    </xf>
    <xf numFmtId="0" fontId="11" fillId="6" borderId="5" xfId="20" applyFont="1" applyFill="1" applyBorder="1" applyAlignment="1">
      <alignment horizontal="center" vertical="center" wrapText="1"/>
    </xf>
    <xf numFmtId="0" fontId="11" fillId="6" borderId="14" xfId="20" applyFont="1" applyFill="1" applyBorder="1" applyAlignment="1">
      <alignment horizontal="center" vertical="center" wrapText="1"/>
    </xf>
    <xf numFmtId="0" fontId="6" fillId="6" borderId="21" xfId="13" applyFont="1" applyFill="1" applyBorder="1" applyAlignment="1">
      <alignment horizontal="center" vertical="center"/>
    </xf>
    <xf numFmtId="0" fontId="6" fillId="6" borderId="10" xfId="13" applyFont="1" applyFill="1" applyBorder="1" applyAlignment="1">
      <alignment horizontal="center" vertical="center"/>
    </xf>
    <xf numFmtId="0" fontId="6" fillId="6" borderId="11" xfId="13" applyFont="1" applyFill="1" applyBorder="1" applyAlignment="1">
      <alignment horizontal="center" vertical="center"/>
    </xf>
    <xf numFmtId="170" fontId="1" fillId="2" borderId="7" xfId="17" applyNumberFormat="1" applyFont="1" applyFill="1" applyBorder="1" applyAlignment="1" applyProtection="1">
      <alignment horizontal="left" wrapText="1"/>
      <protection hidden="1"/>
    </xf>
    <xf numFmtId="0" fontId="22" fillId="2" borderId="35" xfId="13" applyFont="1" applyFill="1" applyBorder="1" applyAlignment="1" applyProtection="1">
      <alignment horizontal="center"/>
      <protection locked="0" hidden="1"/>
    </xf>
    <xf numFmtId="170" fontId="1" fillId="2" borderId="50" xfId="17" applyNumberFormat="1" applyFont="1" applyFill="1" applyBorder="1" applyAlignment="1" applyProtection="1">
      <alignment horizontal="left" wrapText="1"/>
      <protection hidden="1"/>
    </xf>
    <xf numFmtId="170" fontId="1" fillId="2" borderId="8" xfId="17" applyNumberFormat="1" applyFont="1" applyFill="1" applyBorder="1" applyAlignment="1" applyProtection="1">
      <alignment horizontal="left" wrapText="1"/>
      <protection hidden="1"/>
    </xf>
    <xf numFmtId="0" fontId="11" fillId="4" borderId="36" xfId="13" applyFont="1" applyFill="1" applyBorder="1" applyAlignment="1">
      <alignment horizontal="center" vertical="center" wrapText="1"/>
    </xf>
    <xf numFmtId="170" fontId="24" fillId="2" borderId="44" xfId="17" applyNumberFormat="1" applyFont="1" applyFill="1" applyBorder="1" applyAlignment="1" applyProtection="1">
      <alignment horizontal="left" wrapText="1"/>
      <protection hidden="1"/>
    </xf>
  </cellXfs>
  <cellStyles count="25">
    <cellStyle name="Currency 10" xfId="24" xr:uid="{8D5C75C7-2B2B-4DA9-B2CA-1E3B76C063C8}"/>
    <cellStyle name="Currency 2" xfId="22" xr:uid="{00000000-0005-0000-0000-000000000000}"/>
    <cellStyle name="Millares" xfId="1" builtinId="3"/>
    <cellStyle name="Millares 2" xfId="2" xr:uid="{00000000-0005-0000-0000-000002000000}"/>
    <cellStyle name="Moneda" xfId="3" builtinId="4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Normal" xfId="0" builtinId="0"/>
    <cellStyle name="Normal 2" xfId="13" xr:uid="{00000000-0005-0000-0000-000010000000}"/>
    <cellStyle name="Normal 3" xfId="23" xr:uid="{00000000-0005-0000-0000-000011000000}"/>
    <cellStyle name="Normal_1-CobresDesnudos" xfId="14" xr:uid="{00000000-0005-0000-0000-000012000000}"/>
    <cellStyle name="Normal_2-CobresAislados" xfId="15" xr:uid="{00000000-0005-0000-0000-000013000000}"/>
    <cellStyle name="Normal_4-CondCUFlex" xfId="16" xr:uid="{00000000-0005-0000-0000-000015000000}"/>
    <cellStyle name="Normal_6-AluminioDesnudo" xfId="17" xr:uid="{00000000-0005-0000-0000-000016000000}"/>
    <cellStyle name="Normal_7-AluminioAislado" xfId="18" xr:uid="{00000000-0005-0000-0000-000017000000}"/>
    <cellStyle name="Normal_8-MultiplesAlumnio" xfId="19" xr:uid="{00000000-0005-0000-0000-000018000000}"/>
    <cellStyle name="Normal_9-AlamMagneto" xfId="20" xr:uid="{00000000-0005-0000-0000-000019000000}"/>
    <cellStyle name="Porcentaje" xfId="21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5377"/>
      <color rgb="FFEC008C"/>
      <color rgb="FFCC3300"/>
      <color rgb="FFF2F2F2"/>
      <color rgb="FF009E49"/>
      <color rgb="FFB82C00"/>
      <color rgb="FFBC2D00"/>
      <color rgb="FFB42B00"/>
      <color rgb="FFC02E00"/>
      <color rgb="FFC4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ablesSolares!A1"/><Relationship Id="rId18" Type="http://schemas.openxmlformats.org/officeDocument/2006/relationships/image" Target="../media/image4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Telecom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image" Target="../media/image1.png"/><Relationship Id="rId5" Type="http://schemas.openxmlformats.org/officeDocument/2006/relationships/hyperlink" Target="#ConductoresDeCuFlexible!A1"/><Relationship Id="rId15" Type="http://schemas.openxmlformats.org/officeDocument/2006/relationships/hyperlink" Target="https://co.prysmiangroup.com/es/toolsdownloads" TargetMode="External"/><Relationship Id="rId10" Type="http://schemas.openxmlformats.org/officeDocument/2006/relationships/hyperlink" Target="#ConductoresDeAlCubiertos!A1"/><Relationship Id="rId19" Type="http://schemas.openxmlformats.org/officeDocument/2006/relationships/image" Target="../media/image5.png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#Cinta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#'LISTA DE PRECIOS No. 42'!A1"/><Relationship Id="rId7" Type="http://schemas.openxmlformats.org/officeDocument/2006/relationships/image" Target="../media/image25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GENER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GENERAL!A1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23</xdr:row>
      <xdr:rowOff>77456</xdr:rowOff>
    </xdr:from>
    <xdr:to>
      <xdr:col>4</xdr:col>
      <xdr:colOff>672354</xdr:colOff>
      <xdr:row>33</xdr:row>
      <xdr:rowOff>143049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60333" y="3728706"/>
          <a:ext cx="2424374" cy="1653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90</a:t>
          </a:r>
          <a:r>
            <a:rPr lang="en-US" sz="12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679405</xdr:colOff>
      <xdr:row>35</xdr:row>
      <xdr:rowOff>55877</xdr:rowOff>
    </xdr:from>
    <xdr:to>
      <xdr:col>4</xdr:col>
      <xdr:colOff>793749</xdr:colOff>
      <xdr:row>37</xdr:row>
      <xdr:rowOff>28014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2493" y="5612127"/>
          <a:ext cx="2523609" cy="289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Octubre 01 del 2024</a:t>
          </a:r>
          <a:endParaRPr lang="es-ES" sz="18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 editAs="oneCell">
    <xdr:from>
      <xdr:col>11</xdr:col>
      <xdr:colOff>196103</xdr:colOff>
      <xdr:row>34</xdr:row>
      <xdr:rowOff>141512</xdr:rowOff>
    </xdr:from>
    <xdr:to>
      <xdr:col>12</xdr:col>
      <xdr:colOff>514377</xdr:colOff>
      <xdr:row>37</xdr:row>
      <xdr:rowOff>104748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74" y="5539012"/>
          <a:ext cx="1121362" cy="439486"/>
        </a:xfrm>
        <a:prstGeom prst="rect">
          <a:avLst/>
        </a:prstGeom>
      </xdr:spPr>
    </xdr:pic>
    <xdr:clientData/>
  </xdr:twoCellAnchor>
  <xdr:twoCellAnchor>
    <xdr:from>
      <xdr:col>1</xdr:col>
      <xdr:colOff>506421</xdr:colOff>
      <xdr:row>24</xdr:row>
      <xdr:rowOff>12287</xdr:rowOff>
    </xdr:from>
    <xdr:to>
      <xdr:col>4</xdr:col>
      <xdr:colOff>397634</xdr:colOff>
      <xdr:row>26</xdr:row>
      <xdr:rowOff>38435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07498" y="3763672"/>
          <a:ext cx="2294444" cy="338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5377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537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Descargue aquí:  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Catálogo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productos                                   - Fichas Técnicas                                            - Certificaciones de prodcuto</a:t>
          </a:r>
          <a:endParaRPr lang="es-CO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207492</xdr:colOff>
      <xdr:row>35</xdr:row>
      <xdr:rowOff>18516</xdr:rowOff>
    </xdr:from>
    <xdr:to>
      <xdr:col>8</xdr:col>
      <xdr:colOff>400895</xdr:colOff>
      <xdr:row>36</xdr:row>
      <xdr:rowOff>145900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77EC9-BEE9-4666-96D1-F7E1EE5B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0" t="36059" r="34901" b="52206"/>
        <a:stretch/>
      </xdr:blipFill>
      <xdr:spPr>
        <a:xfrm>
          <a:off x="5829110" y="5574766"/>
          <a:ext cx="996491" cy="28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161628</xdr:colOff>
      <xdr:row>34</xdr:row>
      <xdr:rowOff>121396</xdr:rowOff>
    </xdr:from>
    <xdr:to>
      <xdr:col>7</xdr:col>
      <xdr:colOff>122184</xdr:colOff>
      <xdr:row>37</xdr:row>
      <xdr:rowOff>42007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F5AFA-40E1-4E55-905D-114F1361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7" t="34833" r="29739" b="50061"/>
        <a:stretch/>
      </xdr:blipFill>
      <xdr:spPr>
        <a:xfrm>
          <a:off x="4177069" y="5518896"/>
          <a:ext cx="1566733" cy="396861"/>
        </a:xfrm>
        <a:prstGeom prst="rect">
          <a:avLst/>
        </a:prstGeom>
      </xdr:spPr>
    </xdr:pic>
    <xdr:clientData/>
  </xdr:twoCellAnchor>
  <xdr:twoCellAnchor editAs="oneCell">
    <xdr:from>
      <xdr:col>9</xdr:col>
      <xdr:colOff>37353</xdr:colOff>
      <xdr:row>0</xdr:row>
      <xdr:rowOff>0</xdr:rowOff>
    </xdr:from>
    <xdr:to>
      <xdr:col>12</xdr:col>
      <xdr:colOff>751228</xdr:colOff>
      <xdr:row>33</xdr:row>
      <xdr:rowOff>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6F727-C534-4E6D-B242-3347DA7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1"/>
        <a:stretch/>
      </xdr:blipFill>
      <xdr:spPr>
        <a:xfrm>
          <a:off x="7265147" y="0"/>
          <a:ext cx="3123140" cy="5286936"/>
        </a:xfrm>
        <a:prstGeom prst="rect">
          <a:avLst/>
        </a:prstGeom>
      </xdr:spPr>
    </xdr:pic>
    <xdr:clientData/>
  </xdr:twoCellAnchor>
  <xdr:twoCellAnchor editAs="oneCell">
    <xdr:from>
      <xdr:col>8</xdr:col>
      <xdr:colOff>784413</xdr:colOff>
      <xdr:row>34</xdr:row>
      <xdr:rowOff>149412</xdr:rowOff>
    </xdr:from>
    <xdr:to>
      <xdr:col>10</xdr:col>
      <xdr:colOff>579969</xdr:colOff>
      <xdr:row>37</xdr:row>
      <xdr:rowOff>86642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5422D12-61C0-FEE9-F213-3E3D683E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6766" y="5864412"/>
          <a:ext cx="1551144" cy="4414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4</xdr:row>
      <xdr:rowOff>75279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ED6D7-47E9-492B-8A4D-A42A5EC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72297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</xdr:row>
      <xdr:rowOff>142875</xdr:rowOff>
    </xdr:from>
    <xdr:to>
      <xdr:col>7</xdr:col>
      <xdr:colOff>885826</xdr:colOff>
      <xdr:row>18</xdr:row>
      <xdr:rowOff>19051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C05067-069C-4181-B42D-98B00069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1" t="32419" r="22375" b="32071"/>
        <a:stretch/>
      </xdr:blipFill>
      <xdr:spPr>
        <a:xfrm>
          <a:off x="8715375" y="2914650"/>
          <a:ext cx="1114426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657225</xdr:colOff>
      <xdr:row>23</xdr:row>
      <xdr:rowOff>90737</xdr:rowOff>
    </xdr:from>
    <xdr:to>
      <xdr:col>7</xdr:col>
      <xdr:colOff>828675</xdr:colOff>
      <xdr:row>25</xdr:row>
      <xdr:rowOff>109884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411EC65-5E2D-4DAE-A3DC-9B63059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700587"/>
          <a:ext cx="847725" cy="3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0</xdr:row>
      <xdr:rowOff>146050</xdr:rowOff>
    </xdr:from>
    <xdr:to>
      <xdr:col>1</xdr:col>
      <xdr:colOff>990600</xdr:colOff>
      <xdr:row>3</xdr:row>
      <xdr:rowOff>119183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1248B-961A-435E-A7BA-945914B4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4" t="35580" r="31127" b="50443"/>
        <a:stretch/>
      </xdr:blipFill>
      <xdr:spPr>
        <a:xfrm>
          <a:off x="107950" y="146050"/>
          <a:ext cx="1917700" cy="487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567240" cy="4405313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3970</xdr:colOff>
      <xdr:row>27</xdr:row>
      <xdr:rowOff>10583</xdr:rowOff>
    </xdr:from>
    <xdr:to>
      <xdr:col>3</xdr:col>
      <xdr:colOff>243417</xdr:colOff>
      <xdr:row>63</xdr:row>
      <xdr:rowOff>52889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BA3128-5850-0B81-35DD-550595646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0" y="4508500"/>
          <a:ext cx="5113072" cy="613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34925</xdr:colOff>
      <xdr:row>27</xdr:row>
      <xdr:rowOff>107447</xdr:rowOff>
    </xdr:from>
    <xdr:to>
      <xdr:col>7</xdr:col>
      <xdr:colOff>914400</xdr:colOff>
      <xdr:row>29</xdr:row>
      <xdr:rowOff>117293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325" y="4920747"/>
          <a:ext cx="879475" cy="352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1136650</xdr:colOff>
      <xdr:row>4</xdr:row>
      <xdr:rowOff>145799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10C65-1B31-4EFA-BD73-F647A066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050" cy="793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76200</xdr:colOff>
      <xdr:row>121</xdr:row>
      <xdr:rowOff>81961</xdr:rowOff>
    </xdr:from>
    <xdr:to>
      <xdr:col>7</xdr:col>
      <xdr:colOff>879778</xdr:colOff>
      <xdr:row>123</xdr:row>
      <xdr:rowOff>90834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0751211"/>
          <a:ext cx="803578" cy="3517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895351</xdr:colOff>
      <xdr:row>4</xdr:row>
      <xdr:rowOff>12004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09F00-904C-431E-A241-4768EFB8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955800" cy="697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Arial" pitchFamily="34" charset="0"/>
              <a:ea typeface="+mn-ea"/>
              <a:cs typeface="Arial" pitchFamily="34" charset="0"/>
            </a:rPr>
            <a:t>Lista de precios 90</a:t>
          </a:r>
          <a:endParaRPr lang="es-ES" sz="2000">
            <a:solidFill>
              <a:srgbClr val="2D5377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01 del 2024</a:t>
          </a:r>
          <a:endParaRPr lang="es-ES" sz="1100"/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577709</xdr:colOff>
      <xdr:row>74</xdr:row>
      <xdr:rowOff>88900</xdr:rowOff>
    </xdr:from>
    <xdr:to>
      <xdr:col>7</xdr:col>
      <xdr:colOff>812481</xdr:colOff>
      <xdr:row>76</xdr:row>
      <xdr:rowOff>119410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459" y="13227050"/>
          <a:ext cx="895172" cy="373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1076325</xdr:colOff>
      <xdr:row>3</xdr:row>
      <xdr:rowOff>99271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B006A-EEDD-4A72-A3CB-ADE312E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542925</xdr:colOff>
      <xdr:row>18</xdr:row>
      <xdr:rowOff>101600</xdr:rowOff>
    </xdr:from>
    <xdr:to>
      <xdr:col>7</xdr:col>
      <xdr:colOff>762000</xdr:colOff>
      <xdr:row>20</xdr:row>
      <xdr:rowOff>125668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5" y="3136900"/>
          <a:ext cx="879475" cy="366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80221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D03DC0-C836-4A9F-BC1C-22015D1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638176</xdr:colOff>
      <xdr:row>17</xdr:row>
      <xdr:rowOff>98425</xdr:rowOff>
    </xdr:from>
    <xdr:to>
      <xdr:col>7</xdr:col>
      <xdr:colOff>723901</xdr:colOff>
      <xdr:row>19</xdr:row>
      <xdr:rowOff>87310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146425"/>
          <a:ext cx="796925" cy="331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4</xdr:row>
      <xdr:rowOff>24479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EC3765-EFD6-423D-90AD-E2AA7FA8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565150</xdr:colOff>
      <xdr:row>21</xdr:row>
      <xdr:rowOff>86144</xdr:rowOff>
    </xdr:from>
    <xdr:to>
      <xdr:col>7</xdr:col>
      <xdr:colOff>755330</xdr:colOff>
      <xdr:row>23</xdr:row>
      <xdr:rowOff>113058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150" y="4010444"/>
          <a:ext cx="869630" cy="36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4</xdr:row>
      <xdr:rowOff>24479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8B3258-A438-4232-BDF0-08F585E0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25</xdr:row>
      <xdr:rowOff>91817</xdr:rowOff>
    </xdr:from>
    <xdr:to>
      <xdr:col>7</xdr:col>
      <xdr:colOff>844230</xdr:colOff>
      <xdr:row>27</xdr:row>
      <xdr:rowOff>135285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4657467"/>
          <a:ext cx="961705" cy="386368"/>
        </a:xfrm>
        <a:prstGeom prst="rect">
          <a:avLst/>
        </a:prstGeom>
      </xdr:spPr>
    </xdr:pic>
    <xdr:clientData/>
  </xdr:twoCellAnchor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909666" y="317499"/>
          <a:ext cx="5409209" cy="63500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Lista de precios 90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Octubre</a:t>
            </a:r>
            <a:r>
              <a:rPr lang="es-E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01 del 2024</a:t>
            </a:r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24479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72FF82-C36E-4E9C-AF78-8459A00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90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Octubre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631825</xdr:colOff>
      <xdr:row>27</xdr:row>
      <xdr:rowOff>123407</xdr:rowOff>
    </xdr:from>
    <xdr:to>
      <xdr:col>7</xdr:col>
      <xdr:colOff>742630</xdr:colOff>
      <xdr:row>29</xdr:row>
      <xdr:rowOff>122585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05FAAAA-AE5B-42F2-8D27-B1A1FEE8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2657057"/>
          <a:ext cx="822005" cy="342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615200</xdr:colOff>
      <xdr:row>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1C5187-4E4D-45A0-8621-1C0A60CE1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0" t="33055" r="33554" b="51022"/>
        <a:stretch/>
      </xdr:blipFill>
      <xdr:spPr>
        <a:xfrm>
          <a:off x="0" y="190500"/>
          <a:ext cx="165025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68" zoomScaleNormal="68" workbookViewId="0">
      <selection activeCell="Q37" sqref="Q37"/>
    </sheetView>
  </sheetViews>
  <sheetFormatPr baseColWidth="10" defaultColWidth="11.5" defaultRowHeight="13"/>
  <cols>
    <col min="1" max="16384" width="11.5" style="2"/>
  </cols>
  <sheetData/>
  <sheetProtection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/>
  </sheetViews>
  <sheetFormatPr baseColWidth="10" defaultColWidth="12.33203125" defaultRowHeight="13"/>
  <cols>
    <col min="1" max="1" width="14.83203125" style="73" customWidth="1"/>
    <col min="2" max="2" width="54.5" style="73" customWidth="1"/>
    <col min="3" max="3" width="15.5" style="73" customWidth="1"/>
    <col min="4" max="4" width="14.5" style="73" customWidth="1"/>
    <col min="5" max="5" width="13.5" style="73" customWidth="1"/>
    <col min="6" max="6" width="9.33203125" style="73" customWidth="1"/>
    <col min="7" max="7" width="10.1640625" style="73" customWidth="1"/>
    <col min="8" max="8" width="13.5" style="73" customWidth="1"/>
    <col min="9" max="16384" width="12.3320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 ht="12.75" customHeight="1">
      <c r="A7" s="283" t="s">
        <v>341</v>
      </c>
      <c r="B7" s="284"/>
      <c r="C7" s="35" t="s">
        <v>40</v>
      </c>
      <c r="D7" s="107">
        <f>(1-(1-C9)*(1-D9)*(1-F9)*(1-G9))</f>
        <v>0</v>
      </c>
      <c r="E7" s="33"/>
      <c r="F7" s="33"/>
      <c r="G7" s="34"/>
      <c r="H7" s="293" t="s">
        <v>3</v>
      </c>
    </row>
    <row r="8" spans="1:9" ht="27" customHeight="1">
      <c r="A8" s="285"/>
      <c r="B8" s="286"/>
      <c r="C8" s="35" t="s">
        <v>35</v>
      </c>
      <c r="D8" s="35" t="s">
        <v>39</v>
      </c>
      <c r="E8" s="35" t="s">
        <v>0</v>
      </c>
      <c r="F8" s="35" t="s">
        <v>1</v>
      </c>
      <c r="G8" s="36" t="s">
        <v>2</v>
      </c>
      <c r="H8" s="294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4"/>
    </row>
    <row r="10" spans="1:9" ht="26.5" customHeight="1">
      <c r="A10" s="151" t="s">
        <v>4</v>
      </c>
      <c r="B10" s="152" t="s">
        <v>38</v>
      </c>
      <c r="C10" s="153" t="s">
        <v>392</v>
      </c>
      <c r="D10" s="153" t="s">
        <v>391</v>
      </c>
      <c r="E10" s="153" t="s">
        <v>5</v>
      </c>
      <c r="F10" s="297" t="s">
        <v>36</v>
      </c>
      <c r="G10" s="297"/>
      <c r="H10" s="154">
        <v>0</v>
      </c>
    </row>
    <row r="11" spans="1:9">
      <c r="A11" s="43" t="s">
        <v>342</v>
      </c>
      <c r="B11" s="15" t="s">
        <v>343</v>
      </c>
      <c r="C11" s="162">
        <v>6538</v>
      </c>
      <c r="D11" s="150">
        <f>C11*(1-$D$9)*(1-$C$9)</f>
        <v>6538</v>
      </c>
      <c r="E11" s="150">
        <f t="shared" ref="E11:E14" si="0">+D11*$E$9</f>
        <v>0</v>
      </c>
      <c r="F11" s="322">
        <f t="shared" ref="F11:F14" si="1">(D11*(1-$F$9))*(1-$G$9)+E11</f>
        <v>6538</v>
      </c>
      <c r="G11" s="322"/>
      <c r="H11" s="150">
        <f t="shared" ref="H11:H14" si="2">IF($H$10=0,F11,(F11/(1-$H$10)))</f>
        <v>6538</v>
      </c>
    </row>
    <row r="12" spans="1:9">
      <c r="A12" s="44" t="s">
        <v>344</v>
      </c>
      <c r="B12" s="16" t="s">
        <v>345</v>
      </c>
      <c r="C12" s="162">
        <v>6538</v>
      </c>
      <c r="D12" s="99">
        <f t="shared" ref="D12:D13" si="3">C12*(1-$D$9)*(1-$C$9)</f>
        <v>6538</v>
      </c>
      <c r="E12" s="99">
        <f t="shared" ref="E12:E13" si="4">+D12*$E$9</f>
        <v>0</v>
      </c>
      <c r="F12" s="291">
        <f t="shared" ref="F12:F13" si="5">(D12*(1-$F$9))*(1-$G$9)+E12</f>
        <v>6538</v>
      </c>
      <c r="G12" s="291"/>
      <c r="H12" s="99">
        <f t="shared" ref="H12:H13" si="6">IF($H$10=0,F12,(F12/(1-$H$10)))</f>
        <v>6538</v>
      </c>
    </row>
    <row r="13" spans="1:9">
      <c r="A13" s="44" t="s">
        <v>346</v>
      </c>
      <c r="B13" s="16" t="s">
        <v>443</v>
      </c>
      <c r="C13" s="125">
        <v>8623</v>
      </c>
      <c r="D13" s="99">
        <f t="shared" si="3"/>
        <v>8623</v>
      </c>
      <c r="E13" s="99">
        <f t="shared" si="4"/>
        <v>0</v>
      </c>
      <c r="F13" s="291">
        <f t="shared" si="5"/>
        <v>8623</v>
      </c>
      <c r="G13" s="291"/>
      <c r="H13" s="99">
        <f t="shared" si="6"/>
        <v>8623</v>
      </c>
    </row>
    <row r="14" spans="1:9">
      <c r="A14" s="65" t="s">
        <v>347</v>
      </c>
      <c r="B14" s="61" t="s">
        <v>444</v>
      </c>
      <c r="C14" s="164">
        <v>8623</v>
      </c>
      <c r="D14" s="100">
        <f>C14*(1-$D$9)*(1-$C$9)</f>
        <v>8623</v>
      </c>
      <c r="E14" s="100">
        <f t="shared" si="0"/>
        <v>0</v>
      </c>
      <c r="F14" s="292">
        <f t="shared" si="1"/>
        <v>8623</v>
      </c>
      <c r="G14" s="292"/>
      <c r="H14" s="100">
        <f t="shared" si="2"/>
        <v>8623</v>
      </c>
    </row>
    <row r="15" spans="1:9">
      <c r="A15" s="166"/>
      <c r="B15" s="166"/>
      <c r="C15" s="166"/>
      <c r="D15" s="166"/>
      <c r="E15" s="166"/>
      <c r="F15" s="166"/>
      <c r="G15" s="166"/>
      <c r="H15" s="166"/>
    </row>
    <row r="16" spans="1:9">
      <c r="A16" s="121"/>
      <c r="B16" s="121"/>
      <c r="C16" s="121"/>
      <c r="D16" s="121"/>
      <c r="E16" s="121"/>
      <c r="F16" s="121"/>
      <c r="G16" s="121"/>
      <c r="H16" s="121"/>
    </row>
    <row r="17" spans="1:8">
      <c r="A17" s="121"/>
      <c r="B17" s="121"/>
      <c r="C17" s="121"/>
      <c r="D17" s="121"/>
      <c r="E17" s="121"/>
      <c r="F17" s="121"/>
      <c r="G17" s="121"/>
      <c r="H17" s="121"/>
    </row>
    <row r="18" spans="1:8">
      <c r="A18" s="121"/>
      <c r="B18" s="121"/>
      <c r="C18" s="121"/>
      <c r="D18" s="121"/>
      <c r="E18" s="121"/>
      <c r="F18" s="121"/>
      <c r="G18" s="121"/>
      <c r="H18" s="121"/>
    </row>
  </sheetData>
  <sheetProtection algorithmName="SHA-512" hashValue="VowIHZF1ZG4gUcjSeg1P1+TpOMEKv/dFrhfXln6cf6H4H7/nQ6Xl7LcUspkpe8Pi0UBsvVosOvoUAQRgF1zNuQ==" saltValue="4ZTsE9QH7UK/jiuLjcIKoA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6"/>
  <sheetViews>
    <sheetView showGridLines="0" showRowColHeaders="0" workbookViewId="0"/>
  </sheetViews>
  <sheetFormatPr baseColWidth="10" defaultColWidth="12.33203125" defaultRowHeight="13"/>
  <cols>
    <col min="1" max="1" width="14.83203125" style="73" customWidth="1"/>
    <col min="2" max="2" width="42.1640625" style="73" customWidth="1"/>
    <col min="3" max="3" width="15.5" style="73" customWidth="1"/>
    <col min="4" max="4" width="14.5" style="73" customWidth="1"/>
    <col min="5" max="5" width="13.5" style="73" customWidth="1"/>
    <col min="6" max="6" width="9.33203125" style="73" customWidth="1"/>
    <col min="7" max="7" width="10.1640625" style="73" customWidth="1"/>
    <col min="8" max="8" width="13.5" style="73" customWidth="1"/>
    <col min="9" max="16384" width="12.3320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 ht="12.75" customHeight="1">
      <c r="A7" s="283" t="s">
        <v>388</v>
      </c>
      <c r="B7" s="284"/>
      <c r="C7" s="35" t="s">
        <v>40</v>
      </c>
      <c r="D7" s="107">
        <f>(1-(1-C9)*(1-D9)*(1-F9)*(1-G9))</f>
        <v>0</v>
      </c>
      <c r="E7" s="33"/>
      <c r="F7" s="33"/>
      <c r="G7" s="34"/>
      <c r="H7" s="293" t="s">
        <v>3</v>
      </c>
    </row>
    <row r="8" spans="1:9" ht="27" customHeight="1">
      <c r="A8" s="285"/>
      <c r="B8" s="286"/>
      <c r="C8" s="35" t="s">
        <v>35</v>
      </c>
      <c r="D8" s="35" t="s">
        <v>39</v>
      </c>
      <c r="E8" s="35" t="s">
        <v>0</v>
      </c>
      <c r="F8" s="35" t="s">
        <v>1</v>
      </c>
      <c r="G8" s="36" t="s">
        <v>2</v>
      </c>
      <c r="H8" s="294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4"/>
    </row>
    <row r="10" spans="1:9" ht="24.5" customHeight="1">
      <c r="A10" s="151" t="s">
        <v>4</v>
      </c>
      <c r="B10" s="152" t="s">
        <v>38</v>
      </c>
      <c r="C10" s="153" t="s">
        <v>393</v>
      </c>
      <c r="D10" s="153" t="s">
        <v>394</v>
      </c>
      <c r="E10" s="153" t="s">
        <v>5</v>
      </c>
      <c r="F10" s="297" t="s">
        <v>36</v>
      </c>
      <c r="G10" s="297"/>
      <c r="H10" s="154">
        <v>0</v>
      </c>
    </row>
    <row r="11" spans="1:9" ht="12.75" customHeight="1">
      <c r="A11" s="326" t="s">
        <v>389</v>
      </c>
      <c r="B11" s="326"/>
      <c r="C11" s="326"/>
      <c r="D11" s="326"/>
      <c r="E11" s="326"/>
      <c r="F11" s="326"/>
      <c r="G11" s="326"/>
      <c r="H11" s="326"/>
    </row>
    <row r="12" spans="1:9">
      <c r="A12" s="179">
        <v>89490001001</v>
      </c>
      <c r="B12" s="60" t="s">
        <v>405</v>
      </c>
      <c r="C12" s="163">
        <v>0</v>
      </c>
      <c r="D12" s="155">
        <f>C12*(1-$D$9)*(1-$C$9)</f>
        <v>0</v>
      </c>
      <c r="E12" s="155">
        <f t="shared" ref="E12:E14" si="0">+D12*$E$9</f>
        <v>0</v>
      </c>
      <c r="F12" s="298">
        <f t="shared" ref="F12:F14" si="1">(D12*(1-$F$9))*(1-$G$9)+E12</f>
        <v>0</v>
      </c>
      <c r="G12" s="298"/>
      <c r="H12" s="181">
        <f t="shared" ref="H12:H14" si="2">IF($H$10=0,F12,(F12/(1-$H$10)))</f>
        <v>0</v>
      </c>
    </row>
    <row r="13" spans="1:9">
      <c r="A13" s="180">
        <v>89490001101</v>
      </c>
      <c r="B13" s="16" t="s">
        <v>386</v>
      </c>
      <c r="C13" s="125">
        <v>0</v>
      </c>
      <c r="D13" s="99">
        <f t="shared" ref="D13:D14" si="3">C13*(1-$D$9)*(1-$C$9)</f>
        <v>0</v>
      </c>
      <c r="E13" s="99">
        <f t="shared" si="0"/>
        <v>0</v>
      </c>
      <c r="F13" s="291">
        <f t="shared" si="1"/>
        <v>0</v>
      </c>
      <c r="G13" s="291"/>
      <c r="H13" s="182">
        <f t="shared" si="2"/>
        <v>0</v>
      </c>
    </row>
    <row r="14" spans="1:9">
      <c r="A14" s="222">
        <v>89490001201</v>
      </c>
      <c r="B14" s="17" t="s">
        <v>406</v>
      </c>
      <c r="C14" s="223">
        <v>0</v>
      </c>
      <c r="D14" s="224">
        <f t="shared" si="3"/>
        <v>0</v>
      </c>
      <c r="E14" s="224">
        <f t="shared" si="0"/>
        <v>0</v>
      </c>
      <c r="F14" s="325">
        <f t="shared" si="1"/>
        <v>0</v>
      </c>
      <c r="G14" s="325"/>
      <c r="H14" s="225">
        <f t="shared" si="2"/>
        <v>0</v>
      </c>
    </row>
    <row r="15" spans="1:9">
      <c r="A15" s="226">
        <v>89490004001</v>
      </c>
      <c r="B15" s="227" t="s">
        <v>445</v>
      </c>
      <c r="C15" s="228">
        <v>36085</v>
      </c>
      <c r="D15" s="229">
        <f t="shared" ref="D15" si="4">C15*(1-$D$9)*(1-$C$9)</f>
        <v>36085</v>
      </c>
      <c r="E15" s="229">
        <f t="shared" ref="E15" si="5">+D15*$E$9</f>
        <v>0</v>
      </c>
      <c r="F15" s="324">
        <f t="shared" ref="F15" si="6">(D15*(1-$F$9))*(1-$G$9)+E15</f>
        <v>36085</v>
      </c>
      <c r="G15" s="324"/>
      <c r="H15" s="230">
        <f t="shared" ref="H15" si="7">IF($H$10=0,F15,(F15/(1-$H$10)))</f>
        <v>36085</v>
      </c>
    </row>
    <row r="16" spans="1:9" s="216" customFormat="1">
      <c r="A16" s="323" t="s">
        <v>459</v>
      </c>
      <c r="B16" s="323"/>
      <c r="C16" s="323"/>
      <c r="D16" s="323"/>
      <c r="E16" s="323"/>
      <c r="F16" s="323"/>
      <c r="G16" s="323"/>
      <c r="H16" s="323"/>
    </row>
    <row r="17" spans="1:8" s="216" customFormat="1">
      <c r="A17" s="217">
        <v>88491025001</v>
      </c>
      <c r="B17" s="218" t="s">
        <v>454</v>
      </c>
      <c r="C17" s="219">
        <v>281783</v>
      </c>
      <c r="D17" s="220">
        <f>C17*(1-$D$9)*(1-$C$9)</f>
        <v>281783</v>
      </c>
      <c r="E17" s="220">
        <f t="shared" ref="E17" si="8">+D17*$E$9</f>
        <v>0</v>
      </c>
      <c r="F17" s="327">
        <f t="shared" ref="F17" si="9">(D17*(1-$F$9))*(1-$G$9)+E17</f>
        <v>281783</v>
      </c>
      <c r="G17" s="327"/>
      <c r="H17" s="221">
        <f t="shared" ref="H17" si="10">IF($H$10=0,F17,(F17/(1-$H$10)))</f>
        <v>281783</v>
      </c>
    </row>
    <row r="18" spans="1:8" s="216" customFormat="1">
      <c r="A18" s="217">
        <v>88491020001</v>
      </c>
      <c r="B18" s="218" t="s">
        <v>455</v>
      </c>
      <c r="C18" s="219">
        <v>325342</v>
      </c>
      <c r="D18" s="220">
        <f t="shared" ref="D18:D22" si="11">C18*(1-$D$9)*(1-$C$9)</f>
        <v>325342</v>
      </c>
      <c r="E18" s="220">
        <f t="shared" ref="E18:E22" si="12">+D18*$E$9</f>
        <v>0</v>
      </c>
      <c r="F18" s="327">
        <f t="shared" ref="F18:F22" si="13">(D18*(1-$F$9))*(1-$G$9)+E18</f>
        <v>325342</v>
      </c>
      <c r="G18" s="327"/>
      <c r="H18" s="221">
        <f t="shared" ref="H18:H22" si="14">IF($H$10=0,F18,(F18/(1-$H$10)))</f>
        <v>325342</v>
      </c>
    </row>
    <row r="19" spans="1:8" s="216" customFormat="1">
      <c r="A19" s="217">
        <v>88491026001</v>
      </c>
      <c r="B19" s="218" t="s">
        <v>456</v>
      </c>
      <c r="C19" s="219">
        <v>300989</v>
      </c>
      <c r="D19" s="220">
        <f t="shared" si="11"/>
        <v>300989</v>
      </c>
      <c r="E19" s="220">
        <f t="shared" si="12"/>
        <v>0</v>
      </c>
      <c r="F19" s="327">
        <f t="shared" si="13"/>
        <v>300989</v>
      </c>
      <c r="G19" s="327"/>
      <c r="H19" s="221">
        <f t="shared" si="14"/>
        <v>300989</v>
      </c>
    </row>
    <row r="20" spans="1:8" s="216" customFormat="1">
      <c r="A20" s="217">
        <v>88491024001</v>
      </c>
      <c r="B20" s="218" t="s">
        <v>457</v>
      </c>
      <c r="C20" s="219">
        <v>341677</v>
      </c>
      <c r="D20" s="220">
        <f t="shared" si="11"/>
        <v>341677</v>
      </c>
      <c r="E20" s="220">
        <f t="shared" si="12"/>
        <v>0</v>
      </c>
      <c r="F20" s="327">
        <f t="shared" si="13"/>
        <v>341677</v>
      </c>
      <c r="G20" s="327"/>
      <c r="H20" s="221">
        <f t="shared" si="14"/>
        <v>341677</v>
      </c>
    </row>
    <row r="21" spans="1:8" s="216" customFormat="1">
      <c r="A21" s="217">
        <v>88491027001</v>
      </c>
      <c r="B21" s="218" t="s">
        <v>458</v>
      </c>
      <c r="C21" s="219">
        <v>575358</v>
      </c>
      <c r="D21" s="220">
        <f t="shared" ref="D21" si="15">C21*(1-$D$9)*(1-$C$9)</f>
        <v>575358</v>
      </c>
      <c r="E21" s="220">
        <f t="shared" ref="E21" si="16">+D21*$E$9</f>
        <v>0</v>
      </c>
      <c r="F21" s="327">
        <f t="shared" ref="F21" si="17">(D21*(1-$F$9))*(1-$G$9)+E21</f>
        <v>575358</v>
      </c>
      <c r="G21" s="327"/>
      <c r="H21" s="221">
        <f t="shared" ref="H21" si="18">IF($H$10=0,F21,(F21/(1-$H$10)))</f>
        <v>575358</v>
      </c>
    </row>
    <row r="22" spans="1:8" s="216" customFormat="1">
      <c r="A22" s="217">
        <v>88491032001</v>
      </c>
      <c r="B22" s="218" t="s">
        <v>481</v>
      </c>
      <c r="C22" s="219">
        <v>597619</v>
      </c>
      <c r="D22" s="220">
        <f t="shared" si="11"/>
        <v>597619</v>
      </c>
      <c r="E22" s="220">
        <f t="shared" si="12"/>
        <v>0</v>
      </c>
      <c r="F22" s="327">
        <f t="shared" si="13"/>
        <v>597619</v>
      </c>
      <c r="G22" s="327"/>
      <c r="H22" s="221">
        <f t="shared" si="14"/>
        <v>597619</v>
      </c>
    </row>
    <row r="23" spans="1:8">
      <c r="A23" s="166"/>
      <c r="B23" s="166"/>
      <c r="C23" s="166"/>
      <c r="D23" s="166"/>
      <c r="E23" s="166"/>
      <c r="F23" s="166"/>
      <c r="G23" s="166"/>
      <c r="H23" s="166"/>
    </row>
    <row r="24" spans="1:8">
      <c r="A24" s="121"/>
      <c r="B24" s="121"/>
      <c r="C24" s="121"/>
      <c r="D24" s="121"/>
      <c r="E24" s="121"/>
      <c r="F24" s="121"/>
      <c r="G24" s="121"/>
      <c r="H24" s="121"/>
    </row>
    <row r="25" spans="1:8">
      <c r="A25" s="121" t="s">
        <v>402</v>
      </c>
      <c r="B25" s="121"/>
      <c r="C25" s="121"/>
      <c r="D25" s="121"/>
      <c r="E25" s="121"/>
      <c r="F25" s="121"/>
      <c r="G25" s="121"/>
      <c r="H25" s="121"/>
    </row>
    <row r="26" spans="1:8">
      <c r="A26" s="121"/>
      <c r="B26" s="121"/>
      <c r="C26" s="121"/>
      <c r="D26" s="121"/>
      <c r="E26" s="121"/>
      <c r="F26" s="121"/>
      <c r="G26" s="121"/>
      <c r="H26" s="121"/>
    </row>
  </sheetData>
  <sheetProtection algorithmName="SHA-512" hashValue="QyyiEIFmqL6vFKbKQ0thPfK5hRFrY/mt8zEposGqEKsZHD07lHgrSm1pvzFB826U6fV84w0vNo7RI28LQ18KvA==" saltValue="YVUYgiIeGNt1MxvQB32ASQ==" spinCount="100000" sheet="1" objects="1" scenarios="1"/>
  <mergeCells count="16">
    <mergeCell ref="F18:G18"/>
    <mergeCell ref="F19:G19"/>
    <mergeCell ref="F20:G20"/>
    <mergeCell ref="F22:G22"/>
    <mergeCell ref="F17:G17"/>
    <mergeCell ref="F21:G21"/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baseColWidth="10" defaultColWidth="12.33203125" defaultRowHeight="13"/>
  <cols>
    <col min="1" max="1" width="16.1640625" style="1" customWidth="1"/>
    <col min="2" max="2" width="37.33203125" style="1" customWidth="1"/>
    <col min="3" max="3" width="16.33203125" style="1" customWidth="1"/>
    <col min="4" max="4" width="19.83203125" style="1" customWidth="1"/>
    <col min="5" max="5" width="18.33203125" style="1" customWidth="1"/>
    <col min="6" max="6" width="9.33203125" style="1" customWidth="1"/>
    <col min="7" max="7" width="10.1640625" style="1" bestFit="1" customWidth="1"/>
    <col min="8" max="8" width="16.1640625" style="1" customWidth="1"/>
    <col min="9" max="9" width="16" style="1" customWidth="1"/>
    <col min="10" max="10" width="15.5" style="1" customWidth="1"/>
    <col min="11" max="16384" width="12.33203125" style="1"/>
  </cols>
  <sheetData>
    <row r="1" spans="1:12">
      <c r="A1" s="7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C10" sqref="C10"/>
    </sheetView>
  </sheetViews>
  <sheetFormatPr baseColWidth="10" defaultColWidth="12.33203125" defaultRowHeight="13"/>
  <cols>
    <col min="1" max="1" width="17.5" style="1" customWidth="1"/>
    <col min="2" max="2" width="34.5" style="1" customWidth="1"/>
    <col min="3" max="3" width="16.33203125" style="1" customWidth="1"/>
    <col min="4" max="4" width="19.83203125" style="1" customWidth="1"/>
    <col min="5" max="5" width="18.33203125" style="1" customWidth="1"/>
    <col min="6" max="6" width="9.33203125" style="1" customWidth="1"/>
    <col min="7" max="7" width="10.1640625" style="1" bestFit="1" customWidth="1"/>
    <col min="8" max="8" width="16.1640625" style="1" customWidth="1"/>
    <col min="9" max="16384" width="12.33203125" style="1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33"/>
      <c r="D4" s="233"/>
      <c r="E4" s="233"/>
      <c r="F4" s="233"/>
      <c r="G4" s="233"/>
      <c r="H4" s="233"/>
      <c r="J4" s="8"/>
    </row>
    <row r="5" spans="1:10">
      <c r="A5" s="10"/>
      <c r="B5" s="4"/>
      <c r="C5" s="233"/>
      <c r="D5" s="233"/>
      <c r="E5" s="233"/>
      <c r="F5" s="233"/>
      <c r="G5" s="233"/>
      <c r="H5" s="233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34" t="s">
        <v>34</v>
      </c>
      <c r="B8" s="235"/>
      <c r="C8" s="35" t="s">
        <v>40</v>
      </c>
      <c r="D8" s="107">
        <f>(1-(1-C10)*(1-D10)*(1-F10)*(1-G10))</f>
        <v>0</v>
      </c>
      <c r="E8" s="33"/>
      <c r="F8" s="33"/>
      <c r="G8" s="34"/>
      <c r="H8" s="240" t="s">
        <v>3</v>
      </c>
    </row>
    <row r="9" spans="1:10" ht="12.75" customHeight="1">
      <c r="A9" s="236"/>
      <c r="B9" s="237"/>
      <c r="C9" s="35" t="s">
        <v>35</v>
      </c>
      <c r="D9" s="35" t="s">
        <v>39</v>
      </c>
      <c r="E9" s="35" t="s">
        <v>0</v>
      </c>
      <c r="F9" s="35" t="s">
        <v>1</v>
      </c>
      <c r="G9" s="36" t="s">
        <v>2</v>
      </c>
      <c r="H9" s="241"/>
    </row>
    <row r="10" spans="1:10" ht="12.75" customHeight="1">
      <c r="A10" s="238"/>
      <c r="B10" s="239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41"/>
    </row>
    <row r="11" spans="1:10" ht="27" customHeight="1">
      <c r="A11" s="24" t="s">
        <v>4</v>
      </c>
      <c r="B11" s="25" t="s">
        <v>37</v>
      </c>
      <c r="C11" s="106" t="s">
        <v>390</v>
      </c>
      <c r="D11" s="106" t="s">
        <v>391</v>
      </c>
      <c r="E11" s="106" t="s">
        <v>5</v>
      </c>
      <c r="F11" s="245" t="s">
        <v>36</v>
      </c>
      <c r="G11" s="245"/>
      <c r="H11" s="110">
        <v>0</v>
      </c>
    </row>
    <row r="12" spans="1:10" ht="15">
      <c r="A12" s="246" t="s">
        <v>330</v>
      </c>
      <c r="B12" s="247"/>
      <c r="C12" s="247"/>
      <c r="D12" s="247"/>
      <c r="E12" s="247"/>
      <c r="F12" s="247"/>
      <c r="G12" s="247"/>
      <c r="H12" s="247"/>
    </row>
    <row r="13" spans="1:10" ht="14.25" customHeight="1">
      <c r="A13" s="39" t="s">
        <v>85</v>
      </c>
      <c r="B13" s="19" t="s">
        <v>86</v>
      </c>
      <c r="C13" s="198">
        <v>5377</v>
      </c>
      <c r="D13" s="90">
        <f>C13*(1-$D$10)*(1-$C$10)</f>
        <v>5377</v>
      </c>
      <c r="E13" s="90">
        <f t="shared" ref="E13:E16" si="0">+D13*$E$10</f>
        <v>0</v>
      </c>
      <c r="F13" s="248">
        <f>(D13*(1-$F$10))*(1-$G$10)+E13</f>
        <v>5377</v>
      </c>
      <c r="G13" s="248"/>
      <c r="H13" s="90">
        <f t="shared" ref="H13:H16" si="1">IF($H$11=0,F13,(F13/(1-$H$11)))</f>
        <v>5377</v>
      </c>
    </row>
    <row r="14" spans="1:10" ht="14.25" customHeight="1">
      <c r="A14" s="40" t="s">
        <v>8</v>
      </c>
      <c r="B14" s="20" t="s">
        <v>82</v>
      </c>
      <c r="C14" s="198">
        <v>3617</v>
      </c>
      <c r="D14" s="91">
        <f t="shared" ref="D14:D16" si="2">C14*(1-$D$10)*(1-$C$10)</f>
        <v>3617</v>
      </c>
      <c r="E14" s="91">
        <f t="shared" si="0"/>
        <v>0</v>
      </c>
      <c r="F14" s="244">
        <f>(D14*(1-$F$10))*(1-$G$10)+E14</f>
        <v>3617</v>
      </c>
      <c r="G14" s="244"/>
      <c r="H14" s="91">
        <f t="shared" si="1"/>
        <v>3617</v>
      </c>
    </row>
    <row r="15" spans="1:10" ht="14.25" customHeight="1">
      <c r="A15" s="40" t="s">
        <v>7</v>
      </c>
      <c r="B15" s="20" t="s">
        <v>83</v>
      </c>
      <c r="C15" s="198">
        <v>2225</v>
      </c>
      <c r="D15" s="91">
        <f t="shared" si="2"/>
        <v>2225</v>
      </c>
      <c r="E15" s="91">
        <f t="shared" si="0"/>
        <v>0</v>
      </c>
      <c r="F15" s="244">
        <f>(D15*(1-$F$10))*(1-$G$10)+E15</f>
        <v>2225</v>
      </c>
      <c r="G15" s="244"/>
      <c r="H15" s="91">
        <f t="shared" si="1"/>
        <v>2225</v>
      </c>
    </row>
    <row r="16" spans="1:10" ht="14.25" customHeight="1">
      <c r="A16" s="39" t="s">
        <v>6</v>
      </c>
      <c r="B16" s="20" t="s">
        <v>84</v>
      </c>
      <c r="C16" s="198">
        <v>1437</v>
      </c>
      <c r="D16" s="91">
        <f t="shared" si="2"/>
        <v>1437</v>
      </c>
      <c r="E16" s="91">
        <f t="shared" si="0"/>
        <v>0</v>
      </c>
      <c r="F16" s="244">
        <f t="shared" ref="F16" si="3">(D16*(1-$F$10))*(1-$G$10)+E16</f>
        <v>1437</v>
      </c>
      <c r="G16" s="244"/>
      <c r="H16" s="91">
        <f t="shared" si="1"/>
        <v>1437</v>
      </c>
    </row>
    <row r="17" spans="1:8" ht="15" customHeight="1">
      <c r="A17" s="242" t="s">
        <v>331</v>
      </c>
      <c r="B17" s="243"/>
      <c r="C17" s="243"/>
      <c r="D17" s="243"/>
      <c r="E17" s="243"/>
      <c r="F17" s="243"/>
      <c r="G17" s="243"/>
      <c r="H17" s="243"/>
    </row>
    <row r="18" spans="1:8" ht="14">
      <c r="A18" s="127" t="s">
        <v>87</v>
      </c>
      <c r="B18" s="20" t="s">
        <v>395</v>
      </c>
      <c r="C18" s="198">
        <v>128136</v>
      </c>
      <c r="D18" s="92">
        <f t="shared" ref="D18:D26" si="4">C18*(1-$D$10)*(1-$C$10)</f>
        <v>128136</v>
      </c>
      <c r="E18" s="92">
        <f t="shared" ref="E18:E26" si="5">+D18*$E$10</f>
        <v>0</v>
      </c>
      <c r="F18" s="250">
        <f t="shared" ref="F18:F24" si="6">(D18*(1-$F$10))*(1-$G$10)+E18</f>
        <v>128136</v>
      </c>
      <c r="G18" s="250"/>
      <c r="H18" s="92">
        <f t="shared" ref="H18:H26" si="7">IF($H$11=0,F18,(F18/(1-$H$11)))</f>
        <v>128136</v>
      </c>
    </row>
    <row r="19" spans="1:8" ht="14">
      <c r="A19" s="127" t="s">
        <v>88</v>
      </c>
      <c r="B19" s="20" t="s">
        <v>396</v>
      </c>
      <c r="C19" s="198">
        <v>91548</v>
      </c>
      <c r="D19" s="92">
        <f t="shared" si="4"/>
        <v>91548</v>
      </c>
      <c r="E19" s="92">
        <f t="shared" si="5"/>
        <v>0</v>
      </c>
      <c r="F19" s="250">
        <f>(D19*(1-$F$10))*(1-$G$10)+E19</f>
        <v>91548</v>
      </c>
      <c r="G19" s="250"/>
      <c r="H19" s="92">
        <f t="shared" si="7"/>
        <v>91548</v>
      </c>
    </row>
    <row r="20" spans="1:8" ht="14">
      <c r="A20" s="127" t="s">
        <v>332</v>
      </c>
      <c r="B20" s="20" t="s">
        <v>93</v>
      </c>
      <c r="C20" s="198">
        <v>72428</v>
      </c>
      <c r="D20" s="92">
        <f t="shared" si="4"/>
        <v>72428</v>
      </c>
      <c r="E20" s="92">
        <f t="shared" si="5"/>
        <v>0</v>
      </c>
      <c r="F20" s="250">
        <f t="shared" si="6"/>
        <v>72428</v>
      </c>
      <c r="G20" s="250"/>
      <c r="H20" s="92">
        <f t="shared" si="7"/>
        <v>72428</v>
      </c>
    </row>
    <row r="21" spans="1:8" ht="13.5" customHeight="1">
      <c r="A21" s="127" t="s">
        <v>462</v>
      </c>
      <c r="B21" s="20" t="s">
        <v>463</v>
      </c>
      <c r="C21" s="198">
        <v>47692</v>
      </c>
      <c r="D21" s="92">
        <f t="shared" si="4"/>
        <v>47692</v>
      </c>
      <c r="E21" s="92">
        <f t="shared" si="5"/>
        <v>0</v>
      </c>
      <c r="F21" s="250">
        <f t="shared" si="6"/>
        <v>47692</v>
      </c>
      <c r="G21" s="250"/>
      <c r="H21" s="92">
        <f t="shared" si="7"/>
        <v>47692</v>
      </c>
    </row>
    <row r="22" spans="1:8" ht="13.5" customHeight="1">
      <c r="A22" s="127" t="s">
        <v>460</v>
      </c>
      <c r="B22" s="20" t="s">
        <v>461</v>
      </c>
      <c r="C22" s="198">
        <v>39215</v>
      </c>
      <c r="D22" s="92">
        <f t="shared" si="4"/>
        <v>39215</v>
      </c>
      <c r="E22" s="92">
        <f t="shared" si="5"/>
        <v>0</v>
      </c>
      <c r="F22" s="250">
        <f t="shared" si="6"/>
        <v>39215</v>
      </c>
      <c r="G22" s="250"/>
      <c r="H22" s="92">
        <f>IF($H$11=0,F22,(F22/(1-$H$11)))</f>
        <v>39215</v>
      </c>
    </row>
    <row r="23" spans="1:8" ht="13.5" customHeight="1">
      <c r="A23" s="127" t="s">
        <v>89</v>
      </c>
      <c r="B23" s="20" t="s">
        <v>94</v>
      </c>
      <c r="C23" s="198">
        <v>22956</v>
      </c>
      <c r="D23" s="92">
        <f t="shared" si="4"/>
        <v>22956</v>
      </c>
      <c r="E23" s="92">
        <f t="shared" si="5"/>
        <v>0</v>
      </c>
      <c r="F23" s="250">
        <f t="shared" si="6"/>
        <v>22956</v>
      </c>
      <c r="G23" s="250"/>
      <c r="H23" s="92">
        <f t="shared" si="7"/>
        <v>22956</v>
      </c>
    </row>
    <row r="24" spans="1:8" ht="13.5" customHeight="1">
      <c r="A24" s="127" t="s">
        <v>90</v>
      </c>
      <c r="B24" s="20" t="s">
        <v>95</v>
      </c>
      <c r="C24" s="198">
        <v>14763</v>
      </c>
      <c r="D24" s="92">
        <f t="shared" si="4"/>
        <v>14763</v>
      </c>
      <c r="E24" s="92">
        <f t="shared" si="5"/>
        <v>0</v>
      </c>
      <c r="F24" s="250">
        <f t="shared" si="6"/>
        <v>14763</v>
      </c>
      <c r="G24" s="250"/>
      <c r="H24" s="92">
        <f t="shared" si="7"/>
        <v>14763</v>
      </c>
    </row>
    <row r="25" spans="1:8" ht="13.5" customHeight="1">
      <c r="A25" s="127" t="s">
        <v>91</v>
      </c>
      <c r="B25" s="85" t="s">
        <v>96</v>
      </c>
      <c r="C25" s="198">
        <v>9079</v>
      </c>
      <c r="D25" s="92">
        <f t="shared" si="4"/>
        <v>9079</v>
      </c>
      <c r="E25" s="92">
        <f t="shared" si="5"/>
        <v>0</v>
      </c>
      <c r="F25" s="250">
        <f>(D25*(1-$F$10))*(1-$G$10)+E25</f>
        <v>9079</v>
      </c>
      <c r="G25" s="250"/>
      <c r="H25" s="92">
        <f t="shared" si="7"/>
        <v>9079</v>
      </c>
    </row>
    <row r="26" spans="1:8" ht="13.5" customHeight="1">
      <c r="A26" s="127" t="s">
        <v>92</v>
      </c>
      <c r="B26" s="86" t="s">
        <v>97</v>
      </c>
      <c r="C26" s="204">
        <v>6026</v>
      </c>
      <c r="D26" s="93">
        <f t="shared" si="4"/>
        <v>6026</v>
      </c>
      <c r="E26" s="93">
        <f t="shared" si="5"/>
        <v>0</v>
      </c>
      <c r="F26" s="249">
        <f t="shared" ref="F26" si="8">(D26*(1-$F$10))*(1-$G$10)+E26</f>
        <v>6026</v>
      </c>
      <c r="G26" s="249"/>
      <c r="H26" s="93">
        <f t="shared" si="7"/>
        <v>6026</v>
      </c>
    </row>
    <row r="27" spans="1:8" ht="13.5" customHeight="1">
      <c r="A27" s="172"/>
      <c r="B27" s="172"/>
      <c r="C27" s="172"/>
      <c r="D27" s="172"/>
      <c r="E27" s="172"/>
      <c r="F27" s="172"/>
      <c r="G27" s="172"/>
      <c r="H27" s="172"/>
    </row>
    <row r="28" spans="1:8" ht="13.5" customHeight="1">
      <c r="A28" s="111" t="s">
        <v>403</v>
      </c>
      <c r="B28" s="111"/>
      <c r="C28" s="111"/>
      <c r="D28" s="111"/>
      <c r="E28" s="111"/>
      <c r="F28" s="111"/>
      <c r="G28" s="111"/>
      <c r="H28" s="111"/>
    </row>
    <row r="29" spans="1:8" ht="13.5" customHeight="1">
      <c r="A29" s="111"/>
      <c r="B29" s="111"/>
      <c r="C29" s="111"/>
      <c r="D29" s="111"/>
      <c r="E29" s="111"/>
      <c r="F29" s="111"/>
      <c r="G29" s="111"/>
      <c r="H29" s="111"/>
    </row>
    <row r="30" spans="1:8" ht="13.5" customHeight="1">
      <c r="A30" s="111"/>
      <c r="B30" s="111"/>
      <c r="C30" s="111"/>
      <c r="D30" s="111"/>
      <c r="E30" s="111"/>
      <c r="F30" s="111"/>
      <c r="G30" s="111"/>
      <c r="H30" s="111"/>
    </row>
  </sheetData>
  <sheetProtection algorithmName="SHA-512" hashValue="OokQc8iqtwXp+trJkgKdsRfbm8kY/D2I5l9ngYNyCdUEVtQ/oXZQZN3s2uJZh6sMxodGueX+TlkV9H+smjy/kw==" saltValue="EcwW6kf7ZJCf0plOicLefw==" spinCount="100000" sheet="1" selectLockedCells="1"/>
  <mergeCells count="19"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C9" sqref="C9"/>
    </sheetView>
  </sheetViews>
  <sheetFormatPr baseColWidth="10" defaultColWidth="12.33203125" defaultRowHeight="13"/>
  <cols>
    <col min="1" max="1" width="15.1640625" style="54" customWidth="1"/>
    <col min="2" max="2" width="68.83203125" style="54" customWidth="1"/>
    <col min="3" max="3" width="14.33203125" style="54" customWidth="1"/>
    <col min="4" max="4" width="14.5" style="54" customWidth="1"/>
    <col min="5" max="5" width="12.83203125" style="54" customWidth="1"/>
    <col min="6" max="6" width="9.33203125" style="54" customWidth="1"/>
    <col min="7" max="7" width="9.5" style="54" customWidth="1"/>
    <col min="8" max="8" width="16" style="54" customWidth="1"/>
    <col min="9" max="16384" width="12.33203125" style="54"/>
  </cols>
  <sheetData>
    <row r="1" spans="1:8">
      <c r="A1" s="52"/>
      <c r="B1" s="5"/>
      <c r="C1" s="5"/>
      <c r="D1" s="5"/>
      <c r="E1" s="5"/>
      <c r="F1" s="5"/>
      <c r="G1" s="5"/>
      <c r="H1" s="5"/>
    </row>
    <row r="2" spans="1:8">
      <c r="A2" s="53"/>
      <c r="B2" s="6"/>
      <c r="C2" s="6"/>
      <c r="D2" s="6"/>
      <c r="E2" s="6"/>
      <c r="F2" s="6"/>
      <c r="G2" s="6"/>
      <c r="H2" s="6"/>
    </row>
    <row r="3" spans="1:8">
      <c r="A3" s="53"/>
      <c r="B3" s="6"/>
      <c r="C3" s="6"/>
      <c r="D3" s="6"/>
      <c r="E3" s="6"/>
      <c r="F3" s="6"/>
      <c r="G3" s="6"/>
      <c r="H3" s="6"/>
    </row>
    <row r="4" spans="1:8">
      <c r="A4" s="53"/>
      <c r="B4" s="6"/>
      <c r="C4" s="233"/>
      <c r="D4" s="233"/>
      <c r="E4" s="233"/>
      <c r="F4" s="233"/>
      <c r="G4" s="233"/>
      <c r="H4" s="233"/>
    </row>
    <row r="5" spans="1:8">
      <c r="A5" s="53"/>
      <c r="B5" s="6"/>
      <c r="C5" s="233"/>
      <c r="D5" s="233"/>
      <c r="E5" s="233"/>
      <c r="F5" s="233"/>
      <c r="G5" s="233"/>
      <c r="H5" s="233"/>
    </row>
    <row r="6" spans="1:8">
      <c r="A6" s="53"/>
      <c r="B6" s="6"/>
      <c r="C6" s="6"/>
      <c r="D6" s="6"/>
      <c r="E6" s="6"/>
      <c r="F6" s="6"/>
      <c r="G6" s="6"/>
      <c r="H6" s="6"/>
    </row>
    <row r="7" spans="1:8" ht="28.5" customHeight="1">
      <c r="A7" s="270" t="s">
        <v>219</v>
      </c>
      <c r="B7" s="271"/>
      <c r="C7" s="35" t="s">
        <v>40</v>
      </c>
      <c r="D7" s="112">
        <f>(1-(1-C9)*(1-D9)*(1-F9)*(1-G9))</f>
        <v>0</v>
      </c>
      <c r="E7" s="33"/>
      <c r="F7" s="33"/>
      <c r="G7" s="34"/>
      <c r="H7" s="264" t="s">
        <v>3</v>
      </c>
    </row>
    <row r="8" spans="1:8" ht="24" customHeight="1">
      <c r="A8" s="272"/>
      <c r="B8" s="273"/>
      <c r="C8" s="35" t="s">
        <v>35</v>
      </c>
      <c r="D8" s="35" t="s">
        <v>39</v>
      </c>
      <c r="E8" s="35" t="s">
        <v>0</v>
      </c>
      <c r="F8" s="35" t="s">
        <v>1</v>
      </c>
      <c r="G8" s="36" t="s">
        <v>2</v>
      </c>
      <c r="H8" s="265"/>
    </row>
    <row r="9" spans="1:8" ht="12.75" customHeight="1">
      <c r="A9" s="274"/>
      <c r="B9" s="275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65"/>
    </row>
    <row r="10" spans="1:8" ht="26" customHeight="1">
      <c r="A10" s="37" t="s">
        <v>4</v>
      </c>
      <c r="B10" s="38" t="s">
        <v>37</v>
      </c>
      <c r="C10" s="106" t="s">
        <v>392</v>
      </c>
      <c r="D10" s="106" t="s">
        <v>391</v>
      </c>
      <c r="E10" s="106" t="s">
        <v>5</v>
      </c>
      <c r="F10" s="245" t="s">
        <v>36</v>
      </c>
      <c r="G10" s="245"/>
      <c r="H10" s="110">
        <v>0</v>
      </c>
    </row>
    <row r="11" spans="1:8" ht="12.75" customHeight="1">
      <c r="A11" s="268" t="s">
        <v>213</v>
      </c>
      <c r="B11" s="269"/>
      <c r="C11" s="269"/>
      <c r="D11" s="269"/>
      <c r="E11" s="269"/>
      <c r="F11" s="269"/>
      <c r="G11" s="269"/>
      <c r="H11" s="269"/>
    </row>
    <row r="12" spans="1:8" ht="12.75" customHeight="1">
      <c r="A12" s="44" t="s">
        <v>186</v>
      </c>
      <c r="B12" s="141" t="s">
        <v>187</v>
      </c>
      <c r="C12" s="198">
        <v>32640</v>
      </c>
      <c r="D12" s="87">
        <f t="shared" ref="D12:D23" si="0">C12*(1-$D$9)*(1-$C$9)</f>
        <v>32640</v>
      </c>
      <c r="E12" s="87">
        <f t="shared" ref="E12:E23" si="1">+D12*$E$9</f>
        <v>0</v>
      </c>
      <c r="F12" s="251">
        <f t="shared" ref="F12:F23" si="2">(D12*(1-$F$9))*(1-$G$9)+E12</f>
        <v>32640</v>
      </c>
      <c r="G12" s="251"/>
      <c r="H12" s="87">
        <f>IF($H$10=0,F12,(F12/(1-$H$10)))</f>
        <v>32640</v>
      </c>
    </row>
    <row r="13" spans="1:8" ht="12.75" customHeight="1">
      <c r="A13" s="44" t="s">
        <v>184</v>
      </c>
      <c r="B13" s="141" t="s">
        <v>185</v>
      </c>
      <c r="C13" s="198">
        <v>28618</v>
      </c>
      <c r="D13" s="87">
        <f t="shared" si="0"/>
        <v>28618</v>
      </c>
      <c r="E13" s="87">
        <f t="shared" si="1"/>
        <v>0</v>
      </c>
      <c r="F13" s="251">
        <f>(D13*(1-$F$9))*(1-$G$9)+E13</f>
        <v>28618</v>
      </c>
      <c r="G13" s="251"/>
      <c r="H13" s="87">
        <f t="shared" ref="H13:H23" si="3">IF($H$10=0,F13,(F13/(1-$H$10)))</f>
        <v>28618</v>
      </c>
    </row>
    <row r="14" spans="1:8" ht="12.75" customHeight="1">
      <c r="A14" s="44" t="s">
        <v>182</v>
      </c>
      <c r="B14" s="141" t="s">
        <v>183</v>
      </c>
      <c r="C14" s="198">
        <v>24375</v>
      </c>
      <c r="D14" s="87">
        <f t="shared" si="0"/>
        <v>24375</v>
      </c>
      <c r="E14" s="87">
        <f t="shared" si="1"/>
        <v>0</v>
      </c>
      <c r="F14" s="251">
        <f>(D14*(1-$F$9))*(1-$G$9)+E14</f>
        <v>24375</v>
      </c>
      <c r="G14" s="251"/>
      <c r="H14" s="87">
        <f t="shared" si="3"/>
        <v>24375</v>
      </c>
    </row>
    <row r="15" spans="1:8" ht="12.75" customHeight="1">
      <c r="A15" s="44" t="s">
        <v>180</v>
      </c>
      <c r="B15" s="141" t="s">
        <v>181</v>
      </c>
      <c r="C15" s="198">
        <v>22562</v>
      </c>
      <c r="D15" s="87">
        <f t="shared" si="0"/>
        <v>22562</v>
      </c>
      <c r="E15" s="87">
        <f t="shared" si="1"/>
        <v>0</v>
      </c>
      <c r="F15" s="251">
        <f t="shared" si="2"/>
        <v>22562</v>
      </c>
      <c r="G15" s="251"/>
      <c r="H15" s="87">
        <f t="shared" si="3"/>
        <v>22562</v>
      </c>
    </row>
    <row r="16" spans="1:8" ht="12.75" customHeight="1">
      <c r="A16" s="44" t="s">
        <v>178</v>
      </c>
      <c r="B16" s="141" t="s">
        <v>179</v>
      </c>
      <c r="C16" s="198">
        <v>18564</v>
      </c>
      <c r="D16" s="87">
        <f t="shared" si="0"/>
        <v>18564</v>
      </c>
      <c r="E16" s="87">
        <f t="shared" si="1"/>
        <v>0</v>
      </c>
      <c r="F16" s="251">
        <f t="shared" si="2"/>
        <v>18564</v>
      </c>
      <c r="G16" s="251"/>
      <c r="H16" s="87">
        <f t="shared" si="3"/>
        <v>18564</v>
      </c>
    </row>
    <row r="17" spans="1:8" ht="12.75" customHeight="1">
      <c r="A17" s="44" t="s">
        <v>176</v>
      </c>
      <c r="B17" s="141" t="s">
        <v>177</v>
      </c>
      <c r="C17" s="198">
        <v>15374</v>
      </c>
      <c r="D17" s="87">
        <f t="shared" si="0"/>
        <v>15374</v>
      </c>
      <c r="E17" s="87">
        <f t="shared" si="1"/>
        <v>0</v>
      </c>
      <c r="F17" s="251">
        <f t="shared" si="2"/>
        <v>15374</v>
      </c>
      <c r="G17" s="251"/>
      <c r="H17" s="87">
        <f t="shared" si="3"/>
        <v>15374</v>
      </c>
    </row>
    <row r="18" spans="1:8" ht="12.75" customHeight="1">
      <c r="A18" s="44" t="s">
        <v>174</v>
      </c>
      <c r="B18" s="141" t="s">
        <v>175</v>
      </c>
      <c r="C18" s="198">
        <v>12934</v>
      </c>
      <c r="D18" s="87">
        <f t="shared" si="0"/>
        <v>12934</v>
      </c>
      <c r="E18" s="87">
        <f t="shared" si="1"/>
        <v>0</v>
      </c>
      <c r="F18" s="251">
        <f t="shared" si="2"/>
        <v>12934</v>
      </c>
      <c r="G18" s="251"/>
      <c r="H18" s="87">
        <f t="shared" si="3"/>
        <v>12934</v>
      </c>
    </row>
    <row r="19" spans="1:8" ht="12.75" customHeight="1">
      <c r="A19" s="44" t="s">
        <v>172</v>
      </c>
      <c r="B19" s="141" t="s">
        <v>173</v>
      </c>
      <c r="C19" s="198">
        <v>10585</v>
      </c>
      <c r="D19" s="87">
        <f t="shared" si="0"/>
        <v>10585</v>
      </c>
      <c r="E19" s="87">
        <f t="shared" si="1"/>
        <v>0</v>
      </c>
      <c r="F19" s="251">
        <f t="shared" si="2"/>
        <v>10585</v>
      </c>
      <c r="G19" s="251"/>
      <c r="H19" s="87">
        <f t="shared" si="3"/>
        <v>10585</v>
      </c>
    </row>
    <row r="20" spans="1:8" ht="12.75" customHeight="1">
      <c r="A20" s="44" t="s">
        <v>170</v>
      </c>
      <c r="B20" s="141" t="s">
        <v>171</v>
      </c>
      <c r="C20" s="198">
        <v>8811</v>
      </c>
      <c r="D20" s="87">
        <f t="shared" si="0"/>
        <v>8811</v>
      </c>
      <c r="E20" s="87">
        <f t="shared" si="1"/>
        <v>0</v>
      </c>
      <c r="F20" s="251">
        <f t="shared" si="2"/>
        <v>8811</v>
      </c>
      <c r="G20" s="251"/>
      <c r="H20" s="87">
        <f t="shared" si="3"/>
        <v>8811</v>
      </c>
    </row>
    <row r="21" spans="1:8" ht="12.75" customHeight="1">
      <c r="A21" s="44" t="s">
        <v>168</v>
      </c>
      <c r="B21" s="141" t="s">
        <v>169</v>
      </c>
      <c r="C21" s="198">
        <v>5352</v>
      </c>
      <c r="D21" s="87">
        <f t="shared" si="0"/>
        <v>5352</v>
      </c>
      <c r="E21" s="87">
        <f t="shared" si="1"/>
        <v>0</v>
      </c>
      <c r="F21" s="251">
        <f t="shared" si="2"/>
        <v>5352</v>
      </c>
      <c r="G21" s="251"/>
      <c r="H21" s="87">
        <f t="shared" si="3"/>
        <v>5352</v>
      </c>
    </row>
    <row r="22" spans="1:8" ht="12.75" customHeight="1">
      <c r="A22" s="44" t="s">
        <v>166</v>
      </c>
      <c r="B22" s="141" t="s">
        <v>167</v>
      </c>
      <c r="C22" s="198">
        <v>3932</v>
      </c>
      <c r="D22" s="87">
        <f t="shared" si="0"/>
        <v>3932</v>
      </c>
      <c r="E22" s="87">
        <f t="shared" si="1"/>
        <v>0</v>
      </c>
      <c r="F22" s="251">
        <f t="shared" si="2"/>
        <v>3932</v>
      </c>
      <c r="G22" s="251"/>
      <c r="H22" s="87">
        <f t="shared" si="3"/>
        <v>3932</v>
      </c>
    </row>
    <row r="23" spans="1:8" ht="12.75" customHeight="1">
      <c r="A23" s="43" t="s">
        <v>164</v>
      </c>
      <c r="B23" s="142" t="s">
        <v>165</v>
      </c>
      <c r="C23" s="198">
        <v>2782</v>
      </c>
      <c r="D23" s="87">
        <f t="shared" si="0"/>
        <v>2782</v>
      </c>
      <c r="E23" s="87">
        <f t="shared" si="1"/>
        <v>0</v>
      </c>
      <c r="F23" s="251">
        <f t="shared" si="2"/>
        <v>2782</v>
      </c>
      <c r="G23" s="251"/>
      <c r="H23" s="87">
        <f t="shared" si="3"/>
        <v>2782</v>
      </c>
    </row>
    <row r="24" spans="1:8" ht="12.75" customHeight="1">
      <c r="A24" s="266" t="s">
        <v>214</v>
      </c>
      <c r="B24" s="266"/>
      <c r="C24" s="266"/>
      <c r="D24" s="266"/>
      <c r="E24" s="266"/>
      <c r="F24" s="266"/>
      <c r="G24" s="266"/>
      <c r="H24" s="266"/>
    </row>
    <row r="25" spans="1:8" ht="12.75" customHeight="1">
      <c r="A25" s="45" t="s">
        <v>12</v>
      </c>
      <c r="B25" s="29" t="s">
        <v>206</v>
      </c>
      <c r="C25" s="198">
        <v>6291</v>
      </c>
      <c r="D25" s="87">
        <f>C25*(1-$D$9)*(1-$C$9)</f>
        <v>6291</v>
      </c>
      <c r="E25" s="87">
        <f>+D25*$E$9</f>
        <v>0</v>
      </c>
      <c r="F25" s="251">
        <f>(D25*(1-$F$9))*(1-$G$9)+E25</f>
        <v>6291</v>
      </c>
      <c r="G25" s="251"/>
      <c r="H25" s="87">
        <f>IF($H$10=0,F25,(F25/(1-$H$10)))</f>
        <v>6291</v>
      </c>
    </row>
    <row r="26" spans="1:8" ht="12.75" customHeight="1">
      <c r="A26" s="45" t="s">
        <v>11</v>
      </c>
      <c r="B26" s="29" t="s">
        <v>207</v>
      </c>
      <c r="C26" s="198">
        <v>3858</v>
      </c>
      <c r="D26" s="87">
        <f t="shared" ref="D26:D27" si="4">C26*(1-$D$9)*(1-$C$9)</f>
        <v>3858</v>
      </c>
      <c r="E26" s="87">
        <f>+D26*$E$9</f>
        <v>0</v>
      </c>
      <c r="F26" s="251">
        <f>(D26*(1-$F$9))*(1-$G$9)+E26</f>
        <v>3858</v>
      </c>
      <c r="G26" s="251"/>
      <c r="H26" s="87">
        <f>IF($H$10=0,F26,(F26/(1-$H$10)))</f>
        <v>3858</v>
      </c>
    </row>
    <row r="27" spans="1:8" ht="12.75" customHeight="1">
      <c r="A27" s="45" t="s">
        <v>10</v>
      </c>
      <c r="B27" s="29" t="s">
        <v>208</v>
      </c>
      <c r="C27" s="198">
        <v>2264</v>
      </c>
      <c r="D27" s="87">
        <f t="shared" si="4"/>
        <v>2264</v>
      </c>
      <c r="E27" s="87">
        <f>+D27*$E$9</f>
        <v>0</v>
      </c>
      <c r="F27" s="251">
        <f>(D27*(1-$F$9))*(1-$G$9)+E27</f>
        <v>2264</v>
      </c>
      <c r="G27" s="251"/>
      <c r="H27" s="87">
        <f>IF($H$10=0,F27,(F27/(1-$H$10)))</f>
        <v>2264</v>
      </c>
    </row>
    <row r="28" spans="1:8">
      <c r="A28" s="46" t="s">
        <v>9</v>
      </c>
      <c r="B28" s="30" t="s">
        <v>209</v>
      </c>
      <c r="C28" s="198">
        <v>1554</v>
      </c>
      <c r="D28" s="88">
        <f>C28*(1-$D$9)*(1-$C$9)</f>
        <v>1554</v>
      </c>
      <c r="E28" s="88">
        <f t="shared" ref="E28" si="5">+D28*$E$9</f>
        <v>0</v>
      </c>
      <c r="F28" s="259">
        <f>(D28*(1-$F$9))*(1-$G$9)+E28</f>
        <v>1554</v>
      </c>
      <c r="G28" s="259"/>
      <c r="H28" s="88">
        <f t="shared" ref="H28" si="6">IF($H$10=0,F28,(F28/(1-$H$10)))</f>
        <v>1554</v>
      </c>
    </row>
    <row r="29" spans="1:8">
      <c r="A29" s="267" t="s">
        <v>215</v>
      </c>
      <c r="B29" s="267"/>
      <c r="C29" s="267"/>
      <c r="D29" s="267"/>
      <c r="E29" s="267"/>
      <c r="F29" s="267"/>
      <c r="G29" s="267"/>
      <c r="H29" s="267"/>
    </row>
    <row r="30" spans="1:8">
      <c r="A30" s="83" t="s">
        <v>17</v>
      </c>
      <c r="B30" s="130" t="s">
        <v>105</v>
      </c>
      <c r="C30" s="198">
        <v>214177</v>
      </c>
      <c r="D30" s="87">
        <f t="shared" ref="D30:D46" si="7">C30*(1-$D$9)*(1-$C$9)</f>
        <v>214177</v>
      </c>
      <c r="E30" s="87">
        <f t="shared" ref="E30:E45" si="8">+D30*$E$9</f>
        <v>0</v>
      </c>
      <c r="F30" s="251">
        <f t="shared" ref="F30:F45" si="9">(D30*(1-$F$9))*(1-$G$9)+E30</f>
        <v>214177</v>
      </c>
      <c r="G30" s="251"/>
      <c r="H30" s="87">
        <f t="shared" ref="H30:H45" si="10">IF($H$10=0,F30,(F30/(1-$H$10)))</f>
        <v>214177</v>
      </c>
    </row>
    <row r="31" spans="1:8">
      <c r="A31" s="45" t="s">
        <v>16</v>
      </c>
      <c r="B31" s="29" t="s">
        <v>106</v>
      </c>
      <c r="C31" s="198">
        <v>176313</v>
      </c>
      <c r="D31" s="87">
        <f t="shared" si="7"/>
        <v>176313</v>
      </c>
      <c r="E31" s="87">
        <f t="shared" si="8"/>
        <v>0</v>
      </c>
      <c r="F31" s="251">
        <f t="shared" si="9"/>
        <v>176313</v>
      </c>
      <c r="G31" s="251"/>
      <c r="H31" s="87">
        <f t="shared" si="10"/>
        <v>176313</v>
      </c>
    </row>
    <row r="32" spans="1:8">
      <c r="A32" s="45" t="s">
        <v>15</v>
      </c>
      <c r="B32" s="29" t="s">
        <v>107</v>
      </c>
      <c r="C32" s="198">
        <v>148911</v>
      </c>
      <c r="D32" s="87">
        <f t="shared" si="7"/>
        <v>148911</v>
      </c>
      <c r="E32" s="87">
        <f t="shared" si="8"/>
        <v>0</v>
      </c>
      <c r="F32" s="251">
        <f>(D32*(1-$F$9))*(1-$G$9)+E32</f>
        <v>148911</v>
      </c>
      <c r="G32" s="251"/>
      <c r="H32" s="87">
        <f t="shared" si="10"/>
        <v>148911</v>
      </c>
    </row>
    <row r="33" spans="1:8">
      <c r="A33" s="45" t="s">
        <v>14</v>
      </c>
      <c r="B33" s="29" t="s">
        <v>108</v>
      </c>
      <c r="C33" s="198">
        <v>132861</v>
      </c>
      <c r="D33" s="87">
        <f t="shared" si="7"/>
        <v>132861</v>
      </c>
      <c r="E33" s="87">
        <f t="shared" si="8"/>
        <v>0</v>
      </c>
      <c r="F33" s="251">
        <f t="shared" si="9"/>
        <v>132861</v>
      </c>
      <c r="G33" s="251"/>
      <c r="H33" s="87">
        <f t="shared" si="10"/>
        <v>132861</v>
      </c>
    </row>
    <row r="34" spans="1:8">
      <c r="A34" s="45" t="s">
        <v>13</v>
      </c>
      <c r="B34" s="29" t="s">
        <v>109</v>
      </c>
      <c r="C34" s="198">
        <v>102623</v>
      </c>
      <c r="D34" s="87">
        <f t="shared" si="7"/>
        <v>102623</v>
      </c>
      <c r="E34" s="87">
        <f t="shared" si="8"/>
        <v>0</v>
      </c>
      <c r="F34" s="251">
        <f t="shared" si="9"/>
        <v>102623</v>
      </c>
      <c r="G34" s="251"/>
      <c r="H34" s="87">
        <f t="shared" si="10"/>
        <v>102623</v>
      </c>
    </row>
    <row r="35" spans="1:8">
      <c r="A35" s="45" t="s">
        <v>98</v>
      </c>
      <c r="B35" s="29" t="s">
        <v>240</v>
      </c>
      <c r="C35" s="198">
        <v>89373</v>
      </c>
      <c r="D35" s="87">
        <f t="shared" si="7"/>
        <v>89373</v>
      </c>
      <c r="E35" s="87">
        <f t="shared" si="8"/>
        <v>0</v>
      </c>
      <c r="F35" s="251">
        <f t="shared" si="9"/>
        <v>89373</v>
      </c>
      <c r="G35" s="251"/>
      <c r="H35" s="87">
        <f t="shared" si="10"/>
        <v>89373</v>
      </c>
    </row>
    <row r="36" spans="1:8">
      <c r="A36" s="45" t="s">
        <v>99</v>
      </c>
      <c r="B36" s="29" t="s">
        <v>110</v>
      </c>
      <c r="C36" s="198">
        <v>73164</v>
      </c>
      <c r="D36" s="87">
        <f t="shared" si="7"/>
        <v>73164</v>
      </c>
      <c r="E36" s="87">
        <f t="shared" si="8"/>
        <v>0</v>
      </c>
      <c r="F36" s="251">
        <f t="shared" si="9"/>
        <v>73164</v>
      </c>
      <c r="G36" s="251"/>
      <c r="H36" s="87">
        <f t="shared" si="10"/>
        <v>73164</v>
      </c>
    </row>
    <row r="37" spans="1:8">
      <c r="A37" s="45" t="s">
        <v>100</v>
      </c>
      <c r="B37" s="29" t="s">
        <v>241</v>
      </c>
      <c r="C37" s="198">
        <v>56848</v>
      </c>
      <c r="D37" s="87">
        <f t="shared" si="7"/>
        <v>56848</v>
      </c>
      <c r="E37" s="87">
        <f t="shared" si="8"/>
        <v>0</v>
      </c>
      <c r="F37" s="251">
        <f t="shared" si="9"/>
        <v>56848</v>
      </c>
      <c r="G37" s="251"/>
      <c r="H37" s="87">
        <f t="shared" si="10"/>
        <v>56848</v>
      </c>
    </row>
    <row r="38" spans="1:8">
      <c r="A38" s="45" t="s">
        <v>101</v>
      </c>
      <c r="B38" s="29" t="s">
        <v>411</v>
      </c>
      <c r="C38" s="198">
        <v>44261</v>
      </c>
      <c r="D38" s="87">
        <f t="shared" si="7"/>
        <v>44261</v>
      </c>
      <c r="E38" s="87">
        <f t="shared" si="8"/>
        <v>0</v>
      </c>
      <c r="F38" s="251">
        <f t="shared" si="9"/>
        <v>44261</v>
      </c>
      <c r="G38" s="251"/>
      <c r="H38" s="87">
        <f t="shared" si="10"/>
        <v>44261</v>
      </c>
    </row>
    <row r="39" spans="1:8">
      <c r="A39" s="45" t="s">
        <v>81</v>
      </c>
      <c r="B39" s="29" t="s">
        <v>210</v>
      </c>
      <c r="C39" s="198">
        <v>27862</v>
      </c>
      <c r="D39" s="87">
        <f t="shared" si="7"/>
        <v>27862</v>
      </c>
      <c r="E39" s="87">
        <f t="shared" si="8"/>
        <v>0</v>
      </c>
      <c r="F39" s="251">
        <f t="shared" si="9"/>
        <v>27862</v>
      </c>
      <c r="G39" s="251"/>
      <c r="H39" s="87">
        <f t="shared" si="10"/>
        <v>27862</v>
      </c>
    </row>
    <row r="40" spans="1:8">
      <c r="A40" s="45" t="s">
        <v>80</v>
      </c>
      <c r="B40" s="29" t="s">
        <v>111</v>
      </c>
      <c r="C40" s="198">
        <v>18579</v>
      </c>
      <c r="D40" s="87">
        <f t="shared" si="7"/>
        <v>18579</v>
      </c>
      <c r="E40" s="87">
        <f t="shared" si="8"/>
        <v>0</v>
      </c>
      <c r="F40" s="251">
        <f t="shared" si="9"/>
        <v>18579</v>
      </c>
      <c r="G40" s="251"/>
      <c r="H40" s="87">
        <f t="shared" si="10"/>
        <v>18579</v>
      </c>
    </row>
    <row r="41" spans="1:8">
      <c r="A41" s="45" t="s">
        <v>79</v>
      </c>
      <c r="B41" s="29" t="s">
        <v>112</v>
      </c>
      <c r="C41" s="198">
        <v>11465</v>
      </c>
      <c r="D41" s="87">
        <f t="shared" si="7"/>
        <v>11465</v>
      </c>
      <c r="E41" s="87">
        <f t="shared" si="8"/>
        <v>0</v>
      </c>
      <c r="F41" s="251">
        <f t="shared" si="9"/>
        <v>11465</v>
      </c>
      <c r="G41" s="251"/>
      <c r="H41" s="87">
        <f t="shared" si="10"/>
        <v>11465</v>
      </c>
    </row>
    <row r="42" spans="1:8">
      <c r="A42" s="45" t="s">
        <v>78</v>
      </c>
      <c r="B42" s="29" t="s">
        <v>113</v>
      </c>
      <c r="C42" s="198">
        <v>7412</v>
      </c>
      <c r="D42" s="87">
        <f t="shared" si="7"/>
        <v>7412</v>
      </c>
      <c r="E42" s="87">
        <f t="shared" si="8"/>
        <v>0</v>
      </c>
      <c r="F42" s="251">
        <f t="shared" si="9"/>
        <v>7412</v>
      </c>
      <c r="G42" s="251"/>
      <c r="H42" s="87">
        <f t="shared" si="10"/>
        <v>7412</v>
      </c>
    </row>
    <row r="43" spans="1:8">
      <c r="A43" s="45" t="s">
        <v>102</v>
      </c>
      <c r="B43" s="29" t="s">
        <v>211</v>
      </c>
      <c r="C43" s="198">
        <v>4539</v>
      </c>
      <c r="D43" s="87">
        <f t="shared" si="7"/>
        <v>4539</v>
      </c>
      <c r="E43" s="87">
        <f t="shared" si="8"/>
        <v>0</v>
      </c>
      <c r="F43" s="251">
        <f t="shared" si="9"/>
        <v>4539</v>
      </c>
      <c r="G43" s="251"/>
      <c r="H43" s="87">
        <f t="shared" si="10"/>
        <v>4539</v>
      </c>
    </row>
    <row r="44" spans="1:8">
      <c r="A44" s="45" t="s">
        <v>103</v>
      </c>
      <c r="B44" s="29" t="s">
        <v>242</v>
      </c>
      <c r="C44" s="198">
        <v>2881</v>
      </c>
      <c r="D44" s="87">
        <f t="shared" si="7"/>
        <v>2881</v>
      </c>
      <c r="E44" s="87">
        <f t="shared" si="8"/>
        <v>0</v>
      </c>
      <c r="F44" s="251">
        <f t="shared" si="9"/>
        <v>2881</v>
      </c>
      <c r="G44" s="251"/>
      <c r="H44" s="87">
        <f t="shared" si="10"/>
        <v>2881</v>
      </c>
    </row>
    <row r="45" spans="1:8">
      <c r="A45" s="45" t="s">
        <v>104</v>
      </c>
      <c r="B45" s="29" t="s">
        <v>243</v>
      </c>
      <c r="C45" s="198">
        <v>2020</v>
      </c>
      <c r="D45" s="89">
        <f t="shared" si="7"/>
        <v>2020</v>
      </c>
      <c r="E45" s="89">
        <f t="shared" si="8"/>
        <v>0</v>
      </c>
      <c r="F45" s="252">
        <f t="shared" si="9"/>
        <v>2020</v>
      </c>
      <c r="G45" s="252"/>
      <c r="H45" s="89">
        <f t="shared" si="10"/>
        <v>2020</v>
      </c>
    </row>
    <row r="46" spans="1:8">
      <c r="A46" s="134" t="s">
        <v>333</v>
      </c>
      <c r="B46" s="131" t="s">
        <v>334</v>
      </c>
      <c r="C46" s="198">
        <v>9719</v>
      </c>
      <c r="D46" s="89">
        <f t="shared" si="7"/>
        <v>9719</v>
      </c>
      <c r="E46" s="89">
        <f t="shared" ref="E46" si="11">+D46*$E$9</f>
        <v>0</v>
      </c>
      <c r="F46" s="252">
        <f t="shared" ref="F46" si="12">(D46*(1-$F$9))*(1-$G$9)+E46</f>
        <v>9719</v>
      </c>
      <c r="G46" s="252"/>
      <c r="H46" s="89">
        <f t="shared" ref="H46" si="13">IF($H$10=0,F46,(F46/(1-$H$10)))</f>
        <v>9719</v>
      </c>
    </row>
    <row r="47" spans="1:8">
      <c r="A47" s="132" t="s">
        <v>18</v>
      </c>
      <c r="B47" s="133" t="s">
        <v>212</v>
      </c>
      <c r="C47" s="198">
        <v>9719</v>
      </c>
      <c r="D47" s="89">
        <f>C47*(1-$D$9)*(1-$C$9)</f>
        <v>9719</v>
      </c>
      <c r="E47" s="89">
        <f>+D47*$E$9</f>
        <v>0</v>
      </c>
      <c r="F47" s="252">
        <f>(D47*(1-$F$9))*(1-$G$9)+E47</f>
        <v>9719</v>
      </c>
      <c r="G47" s="252"/>
      <c r="H47" s="89">
        <f>IF($H$10=0,F47,(F47/(1-$H$10)))</f>
        <v>9719</v>
      </c>
    </row>
    <row r="48" spans="1:8">
      <c r="A48" s="262" t="s">
        <v>304</v>
      </c>
      <c r="B48" s="263"/>
      <c r="C48" s="263"/>
      <c r="D48" s="263"/>
      <c r="E48" s="263"/>
      <c r="F48" s="263"/>
      <c r="G48" s="263"/>
      <c r="H48" s="263"/>
    </row>
    <row r="49" spans="1:8">
      <c r="A49" s="47" t="s">
        <v>305</v>
      </c>
      <c r="B49" s="113" t="s">
        <v>348</v>
      </c>
      <c r="C49" s="198">
        <v>29881</v>
      </c>
      <c r="D49" s="89">
        <f>C49*(1-$D$9)*(1-$C$9)</f>
        <v>29881</v>
      </c>
      <c r="E49" s="89">
        <f>+D49*$E$9</f>
        <v>0</v>
      </c>
      <c r="F49" s="252">
        <f>(D49*(1-$F$9))*(1-$G$9)+E49</f>
        <v>29881</v>
      </c>
      <c r="G49" s="252"/>
      <c r="H49" s="89">
        <f>IF($H$10=0,F49,(F49/(1-$H$10)))</f>
        <v>29881</v>
      </c>
    </row>
    <row r="50" spans="1:8">
      <c r="A50" s="47" t="s">
        <v>306</v>
      </c>
      <c r="B50" s="113" t="s">
        <v>349</v>
      </c>
      <c r="C50" s="198">
        <v>22522</v>
      </c>
      <c r="D50" s="89">
        <f t="shared" ref="D50:D66" si="14">C50*(1-$D$9)*(1-$C$9)</f>
        <v>22522</v>
      </c>
      <c r="E50" s="89">
        <f t="shared" ref="E50:E66" si="15">+D50*$E$9</f>
        <v>0</v>
      </c>
      <c r="F50" s="252">
        <f t="shared" ref="F50:F58" si="16">(D50*(1-$F$9))*(1-$G$9)+E50</f>
        <v>22522</v>
      </c>
      <c r="G50" s="252"/>
      <c r="H50" s="89">
        <f t="shared" ref="H50:H58" si="17">IF($H$10=0,F50,(F50/(1-$H$10)))</f>
        <v>22522</v>
      </c>
    </row>
    <row r="51" spans="1:8">
      <c r="A51" s="47" t="s">
        <v>307</v>
      </c>
      <c r="B51" s="135" t="s">
        <v>350</v>
      </c>
      <c r="C51" s="198">
        <v>0</v>
      </c>
      <c r="D51" s="89">
        <f t="shared" si="14"/>
        <v>0</v>
      </c>
      <c r="E51" s="89">
        <f t="shared" si="15"/>
        <v>0</v>
      </c>
      <c r="F51" s="252">
        <f t="shared" si="16"/>
        <v>0</v>
      </c>
      <c r="G51" s="252"/>
      <c r="H51" s="89">
        <f t="shared" si="17"/>
        <v>0</v>
      </c>
    </row>
    <row r="52" spans="1:8">
      <c r="A52" s="47" t="s">
        <v>308</v>
      </c>
      <c r="B52" s="113" t="s">
        <v>351</v>
      </c>
      <c r="C52" s="198">
        <v>14354</v>
      </c>
      <c r="D52" s="89">
        <f t="shared" si="14"/>
        <v>14354</v>
      </c>
      <c r="E52" s="89">
        <f t="shared" si="15"/>
        <v>0</v>
      </c>
      <c r="F52" s="252">
        <f t="shared" si="16"/>
        <v>14354</v>
      </c>
      <c r="G52" s="252"/>
      <c r="H52" s="89">
        <f t="shared" si="17"/>
        <v>14354</v>
      </c>
    </row>
    <row r="53" spans="1:8">
      <c r="A53" s="47" t="s">
        <v>309</v>
      </c>
      <c r="B53" s="113" t="s">
        <v>352</v>
      </c>
      <c r="C53" s="198">
        <v>0</v>
      </c>
      <c r="D53" s="89">
        <f t="shared" si="14"/>
        <v>0</v>
      </c>
      <c r="E53" s="89">
        <f t="shared" si="15"/>
        <v>0</v>
      </c>
      <c r="F53" s="252">
        <f t="shared" si="16"/>
        <v>0</v>
      </c>
      <c r="G53" s="252"/>
      <c r="H53" s="89">
        <f t="shared" si="17"/>
        <v>0</v>
      </c>
    </row>
    <row r="54" spans="1:8">
      <c r="A54" s="47" t="s">
        <v>310</v>
      </c>
      <c r="B54" s="113" t="s">
        <v>353</v>
      </c>
      <c r="C54" s="198">
        <v>10360</v>
      </c>
      <c r="D54" s="89">
        <f t="shared" si="14"/>
        <v>10360</v>
      </c>
      <c r="E54" s="89">
        <f t="shared" si="15"/>
        <v>0</v>
      </c>
      <c r="F54" s="252">
        <f t="shared" si="16"/>
        <v>10360</v>
      </c>
      <c r="G54" s="252"/>
      <c r="H54" s="89">
        <f t="shared" si="17"/>
        <v>10360</v>
      </c>
    </row>
    <row r="55" spans="1:8">
      <c r="A55" s="47" t="s">
        <v>311</v>
      </c>
      <c r="B55" s="113" t="s">
        <v>354</v>
      </c>
      <c r="C55" s="198">
        <v>8594</v>
      </c>
      <c r="D55" s="89">
        <f t="shared" si="14"/>
        <v>8594</v>
      </c>
      <c r="E55" s="89">
        <f t="shared" si="15"/>
        <v>0</v>
      </c>
      <c r="F55" s="252">
        <f t="shared" si="16"/>
        <v>8594</v>
      </c>
      <c r="G55" s="252"/>
      <c r="H55" s="89">
        <f t="shared" si="17"/>
        <v>8594</v>
      </c>
    </row>
    <row r="56" spans="1:8">
      <c r="A56" s="47" t="s">
        <v>312</v>
      </c>
      <c r="B56" s="113" t="s">
        <v>355</v>
      </c>
      <c r="C56" s="198">
        <v>5455</v>
      </c>
      <c r="D56" s="89">
        <f t="shared" si="14"/>
        <v>5455</v>
      </c>
      <c r="E56" s="89">
        <f t="shared" si="15"/>
        <v>0</v>
      </c>
      <c r="F56" s="252">
        <f t="shared" si="16"/>
        <v>5455</v>
      </c>
      <c r="G56" s="252"/>
      <c r="H56" s="89">
        <f t="shared" si="17"/>
        <v>5455</v>
      </c>
    </row>
    <row r="57" spans="1:8">
      <c r="A57" s="47" t="s">
        <v>313</v>
      </c>
      <c r="B57" s="113" t="s">
        <v>356</v>
      </c>
      <c r="C57" s="198">
        <v>3815</v>
      </c>
      <c r="D57" s="89">
        <f t="shared" si="14"/>
        <v>3815</v>
      </c>
      <c r="E57" s="89">
        <f t="shared" si="15"/>
        <v>0</v>
      </c>
      <c r="F57" s="252">
        <f t="shared" si="16"/>
        <v>3815</v>
      </c>
      <c r="G57" s="252"/>
      <c r="H57" s="89">
        <f t="shared" si="17"/>
        <v>3815</v>
      </c>
    </row>
    <row r="58" spans="1:8">
      <c r="A58" s="47" t="s">
        <v>314</v>
      </c>
      <c r="B58" s="113" t="s">
        <v>357</v>
      </c>
      <c r="C58" s="198">
        <v>2971</v>
      </c>
      <c r="D58" s="89">
        <f t="shared" si="14"/>
        <v>2971</v>
      </c>
      <c r="E58" s="89">
        <f t="shared" si="15"/>
        <v>0</v>
      </c>
      <c r="F58" s="252">
        <f t="shared" si="16"/>
        <v>2971</v>
      </c>
      <c r="G58" s="252"/>
      <c r="H58" s="89">
        <f t="shared" si="17"/>
        <v>2971</v>
      </c>
    </row>
    <row r="59" spans="1:8">
      <c r="A59" s="262" t="s">
        <v>315</v>
      </c>
      <c r="B59" s="263"/>
      <c r="C59" s="263"/>
      <c r="D59" s="263"/>
      <c r="E59" s="263"/>
      <c r="F59" s="263"/>
      <c r="G59" s="263"/>
      <c r="H59" s="263"/>
    </row>
    <row r="60" spans="1:8">
      <c r="A60" s="47" t="s">
        <v>316</v>
      </c>
      <c r="B60" s="136" t="s">
        <v>358</v>
      </c>
      <c r="C60" s="198">
        <v>27677</v>
      </c>
      <c r="D60" s="89">
        <f t="shared" si="14"/>
        <v>27677</v>
      </c>
      <c r="E60" s="89">
        <f t="shared" si="15"/>
        <v>0</v>
      </c>
      <c r="F60" s="252">
        <f t="shared" ref="F60:F66" si="18">(D60*(1-$F$9))*(1-$G$9)+E60</f>
        <v>27677</v>
      </c>
      <c r="G60" s="252"/>
      <c r="H60" s="89">
        <f t="shared" ref="H60:H66" si="19">IF($H$10=0,F60,(F60/(1-$H$10)))</f>
        <v>27677</v>
      </c>
    </row>
    <row r="61" spans="1:8">
      <c r="A61" s="137" t="s">
        <v>317</v>
      </c>
      <c r="B61" s="138" t="s">
        <v>359</v>
      </c>
      <c r="C61" s="198">
        <v>0</v>
      </c>
      <c r="D61" s="89">
        <f t="shared" si="14"/>
        <v>0</v>
      </c>
      <c r="E61" s="89">
        <f t="shared" si="15"/>
        <v>0</v>
      </c>
      <c r="F61" s="252">
        <f t="shared" si="18"/>
        <v>0</v>
      </c>
      <c r="G61" s="252"/>
      <c r="H61" s="89">
        <f t="shared" si="19"/>
        <v>0</v>
      </c>
    </row>
    <row r="62" spans="1:8">
      <c r="A62" s="137" t="s">
        <v>318</v>
      </c>
      <c r="B62" s="138" t="s">
        <v>360</v>
      </c>
      <c r="C62" s="198">
        <v>0</v>
      </c>
      <c r="D62" s="89">
        <f t="shared" si="14"/>
        <v>0</v>
      </c>
      <c r="E62" s="89">
        <f t="shared" si="15"/>
        <v>0</v>
      </c>
      <c r="F62" s="252">
        <f t="shared" si="18"/>
        <v>0</v>
      </c>
      <c r="G62" s="252"/>
      <c r="H62" s="89">
        <f t="shared" si="19"/>
        <v>0</v>
      </c>
    </row>
    <row r="63" spans="1:8">
      <c r="A63" s="137" t="s">
        <v>319</v>
      </c>
      <c r="B63" s="135" t="s">
        <v>361</v>
      </c>
      <c r="C63" s="198">
        <v>12946</v>
      </c>
      <c r="D63" s="89">
        <f t="shared" si="14"/>
        <v>12946</v>
      </c>
      <c r="E63" s="89">
        <f t="shared" si="15"/>
        <v>0</v>
      </c>
      <c r="F63" s="252">
        <f t="shared" si="18"/>
        <v>12946</v>
      </c>
      <c r="G63" s="252"/>
      <c r="H63" s="89">
        <f t="shared" si="19"/>
        <v>12946</v>
      </c>
    </row>
    <row r="64" spans="1:8">
      <c r="A64" s="137" t="s">
        <v>336</v>
      </c>
      <c r="B64" s="138" t="s">
        <v>362</v>
      </c>
      <c r="C64" s="198">
        <v>0</v>
      </c>
      <c r="D64" s="89">
        <f t="shared" si="14"/>
        <v>0</v>
      </c>
      <c r="E64" s="89">
        <f t="shared" si="15"/>
        <v>0</v>
      </c>
      <c r="F64" s="252">
        <f t="shared" si="18"/>
        <v>0</v>
      </c>
      <c r="G64" s="252"/>
      <c r="H64" s="89">
        <f t="shared" si="19"/>
        <v>0</v>
      </c>
    </row>
    <row r="65" spans="1:8">
      <c r="A65" s="137" t="s">
        <v>320</v>
      </c>
      <c r="B65" s="138" t="s">
        <v>363</v>
      </c>
      <c r="C65" s="198">
        <v>7601</v>
      </c>
      <c r="D65" s="89">
        <f t="shared" si="14"/>
        <v>7601</v>
      </c>
      <c r="E65" s="89">
        <f t="shared" si="15"/>
        <v>0</v>
      </c>
      <c r="F65" s="252">
        <f t="shared" si="18"/>
        <v>7601</v>
      </c>
      <c r="G65" s="252"/>
      <c r="H65" s="89">
        <f t="shared" si="19"/>
        <v>7601</v>
      </c>
    </row>
    <row r="66" spans="1:8">
      <c r="A66" s="139" t="s">
        <v>321</v>
      </c>
      <c r="B66" s="140" t="s">
        <v>364</v>
      </c>
      <c r="C66" s="198">
        <v>0</v>
      </c>
      <c r="D66" s="89">
        <f t="shared" si="14"/>
        <v>0</v>
      </c>
      <c r="E66" s="89">
        <f t="shared" si="15"/>
        <v>0</v>
      </c>
      <c r="F66" s="252">
        <f t="shared" si="18"/>
        <v>0</v>
      </c>
      <c r="G66" s="252"/>
      <c r="H66" s="89">
        <f t="shared" si="19"/>
        <v>0</v>
      </c>
    </row>
    <row r="67" spans="1:8">
      <c r="A67" s="262" t="s">
        <v>372</v>
      </c>
      <c r="B67" s="263"/>
      <c r="C67" s="263"/>
      <c r="D67" s="263"/>
      <c r="E67" s="263"/>
      <c r="F67" s="263"/>
      <c r="G67" s="263"/>
      <c r="H67" s="263"/>
    </row>
    <row r="68" spans="1:8">
      <c r="A68" s="47" t="s">
        <v>365</v>
      </c>
      <c r="B68" s="136" t="s">
        <v>416</v>
      </c>
      <c r="C68" s="198">
        <v>231693</v>
      </c>
      <c r="D68" s="89">
        <f t="shared" ref="D68:D74" si="20">C68*(1-$D$9)*(1-$C$9)</f>
        <v>231693</v>
      </c>
      <c r="E68" s="89">
        <f t="shared" ref="E68:E74" si="21">+D68*$E$9</f>
        <v>0</v>
      </c>
      <c r="F68" s="252">
        <f t="shared" ref="F68:F74" si="22">(D68*(1-$F$9))*(1-$G$9)+E68</f>
        <v>231693</v>
      </c>
      <c r="G68" s="252"/>
      <c r="H68" s="89">
        <f t="shared" ref="H68:H74" si="23">IF($H$10=0,F68,(F68/(1-$H$10)))</f>
        <v>231693</v>
      </c>
    </row>
    <row r="69" spans="1:8">
      <c r="A69" s="137" t="s">
        <v>366</v>
      </c>
      <c r="B69" s="138" t="s">
        <v>417</v>
      </c>
      <c r="C69" s="198">
        <v>163977</v>
      </c>
      <c r="D69" s="89">
        <f t="shared" si="20"/>
        <v>163977</v>
      </c>
      <c r="E69" s="89">
        <f t="shared" si="21"/>
        <v>0</v>
      </c>
      <c r="F69" s="252">
        <f t="shared" si="22"/>
        <v>163977</v>
      </c>
      <c r="G69" s="252"/>
      <c r="H69" s="89">
        <f t="shared" si="23"/>
        <v>163977</v>
      </c>
    </row>
    <row r="70" spans="1:8">
      <c r="A70" s="137" t="s">
        <v>367</v>
      </c>
      <c r="B70" s="138" t="s">
        <v>418</v>
      </c>
      <c r="C70" s="198">
        <v>0</v>
      </c>
      <c r="D70" s="89">
        <f t="shared" si="20"/>
        <v>0</v>
      </c>
      <c r="E70" s="89">
        <f t="shared" si="21"/>
        <v>0</v>
      </c>
      <c r="F70" s="252">
        <f t="shared" si="22"/>
        <v>0</v>
      </c>
      <c r="G70" s="252"/>
      <c r="H70" s="89">
        <f t="shared" si="23"/>
        <v>0</v>
      </c>
    </row>
    <row r="71" spans="1:8">
      <c r="A71" s="137" t="s">
        <v>368</v>
      </c>
      <c r="B71" s="135" t="s">
        <v>419</v>
      </c>
      <c r="C71" s="198">
        <v>50526</v>
      </c>
      <c r="D71" s="89">
        <f t="shared" si="20"/>
        <v>50526</v>
      </c>
      <c r="E71" s="89">
        <f t="shared" si="21"/>
        <v>0</v>
      </c>
      <c r="F71" s="252">
        <f t="shared" si="22"/>
        <v>50526</v>
      </c>
      <c r="G71" s="252"/>
      <c r="H71" s="89">
        <f t="shared" si="23"/>
        <v>50526</v>
      </c>
    </row>
    <row r="72" spans="1:8">
      <c r="A72" s="137" t="s">
        <v>369</v>
      </c>
      <c r="B72" s="138" t="s">
        <v>420</v>
      </c>
      <c r="C72" s="198">
        <v>31627</v>
      </c>
      <c r="D72" s="89">
        <f t="shared" si="20"/>
        <v>31627</v>
      </c>
      <c r="E72" s="89">
        <f t="shared" si="21"/>
        <v>0</v>
      </c>
      <c r="F72" s="252">
        <f t="shared" si="22"/>
        <v>31627</v>
      </c>
      <c r="G72" s="252"/>
      <c r="H72" s="89">
        <f t="shared" si="23"/>
        <v>31627</v>
      </c>
    </row>
    <row r="73" spans="1:8">
      <c r="A73" s="137" t="s">
        <v>370</v>
      </c>
      <c r="B73" s="138" t="s">
        <v>422</v>
      </c>
      <c r="C73" s="198">
        <v>0</v>
      </c>
      <c r="D73" s="89">
        <f t="shared" si="20"/>
        <v>0</v>
      </c>
      <c r="E73" s="89">
        <f t="shared" si="21"/>
        <v>0</v>
      </c>
      <c r="F73" s="252">
        <f t="shared" si="22"/>
        <v>0</v>
      </c>
      <c r="G73" s="252"/>
      <c r="H73" s="89">
        <f t="shared" si="23"/>
        <v>0</v>
      </c>
    </row>
    <row r="74" spans="1:8">
      <c r="A74" s="139" t="s">
        <v>371</v>
      </c>
      <c r="B74" s="140" t="s">
        <v>421</v>
      </c>
      <c r="C74" s="198">
        <v>13438</v>
      </c>
      <c r="D74" s="89">
        <f t="shared" si="20"/>
        <v>13438</v>
      </c>
      <c r="E74" s="89">
        <f t="shared" si="21"/>
        <v>0</v>
      </c>
      <c r="F74" s="252">
        <f t="shared" si="22"/>
        <v>13438</v>
      </c>
      <c r="G74" s="252"/>
      <c r="H74" s="89">
        <f t="shared" si="23"/>
        <v>13438</v>
      </c>
    </row>
    <row r="75" spans="1:8">
      <c r="A75" s="262" t="s">
        <v>218</v>
      </c>
      <c r="B75" s="263"/>
      <c r="C75" s="263"/>
      <c r="D75" s="263"/>
      <c r="E75" s="263"/>
      <c r="F75" s="263"/>
      <c r="G75" s="263"/>
      <c r="H75" s="263"/>
    </row>
    <row r="76" spans="1:8">
      <c r="A76" s="83" t="s">
        <v>160</v>
      </c>
      <c r="B76" s="41" t="s">
        <v>161</v>
      </c>
      <c r="C76" s="198">
        <v>45382</v>
      </c>
      <c r="D76" s="89">
        <f t="shared" ref="D76:D80" si="24">C76*(1-$D$9)*(1-$C$9)</f>
        <v>45382</v>
      </c>
      <c r="E76" s="89">
        <f t="shared" ref="E76:E80" si="25">+D76*$E$9</f>
        <v>0</v>
      </c>
      <c r="F76" s="255">
        <f t="shared" ref="F76:F80" si="26">(D76*(1-$F$9))*(1-$G$9)+E76</f>
        <v>45382</v>
      </c>
      <c r="G76" s="256"/>
      <c r="H76" s="89">
        <f t="shared" ref="H76:H80" si="27">IF($H$10=0,F76,(F76/(1-$H$10)))</f>
        <v>45382</v>
      </c>
    </row>
    <row r="77" spans="1:8">
      <c r="A77" s="45" t="s">
        <v>159</v>
      </c>
      <c r="B77" s="22" t="s">
        <v>260</v>
      </c>
      <c r="C77" s="198">
        <v>27011</v>
      </c>
      <c r="D77" s="89">
        <f t="shared" si="24"/>
        <v>27011</v>
      </c>
      <c r="E77" s="89">
        <f t="shared" si="25"/>
        <v>0</v>
      </c>
      <c r="F77" s="253">
        <f t="shared" si="26"/>
        <v>27011</v>
      </c>
      <c r="G77" s="254"/>
      <c r="H77" s="89">
        <f t="shared" si="27"/>
        <v>27011</v>
      </c>
    </row>
    <row r="78" spans="1:8">
      <c r="A78" s="48" t="s">
        <v>337</v>
      </c>
      <c r="B78" s="22" t="s">
        <v>338</v>
      </c>
      <c r="C78" s="198">
        <v>29951</v>
      </c>
      <c r="D78" s="89">
        <f t="shared" ref="D78" si="28">C78*(1-$D$9)*(1-$C$9)</f>
        <v>29951</v>
      </c>
      <c r="E78" s="89">
        <f t="shared" ref="E78" si="29">+D78*$E$9</f>
        <v>0</v>
      </c>
      <c r="F78" s="253">
        <f t="shared" ref="F78" si="30">(D78*(1-$F$9))*(1-$G$9)+E78</f>
        <v>29951</v>
      </c>
      <c r="G78" s="254"/>
      <c r="H78" s="89">
        <f t="shared" ref="H78" si="31">IF($H$10=0,F78,(F78/(1-$H$10)))</f>
        <v>29951</v>
      </c>
    </row>
    <row r="79" spans="1:8">
      <c r="A79" s="45" t="s">
        <v>19</v>
      </c>
      <c r="B79" s="22" t="s">
        <v>373</v>
      </c>
      <c r="C79" s="198">
        <v>16767</v>
      </c>
      <c r="D79" s="89">
        <f t="shared" ref="D79" si="32">C79*(1-$D$9)*(1-$C$9)</f>
        <v>16767</v>
      </c>
      <c r="E79" s="89">
        <f t="shared" ref="E79" si="33">+D79*$E$9</f>
        <v>0</v>
      </c>
      <c r="F79" s="253">
        <f t="shared" ref="F79" si="34">(D79*(1-$F$9))*(1-$G$9)+E79</f>
        <v>16767</v>
      </c>
      <c r="G79" s="254"/>
      <c r="H79" s="89">
        <f t="shared" ref="H79" si="35">IF($H$10=0,F79,(F79/(1-$H$10)))</f>
        <v>16767</v>
      </c>
    </row>
    <row r="80" spans="1:8">
      <c r="A80" s="199" t="s">
        <v>397</v>
      </c>
      <c r="B80" s="42" t="s">
        <v>398</v>
      </c>
      <c r="C80" s="198">
        <v>38248</v>
      </c>
      <c r="D80" s="89">
        <f t="shared" si="24"/>
        <v>38248</v>
      </c>
      <c r="E80" s="89">
        <f t="shared" si="25"/>
        <v>0</v>
      </c>
      <c r="F80" s="257">
        <f t="shared" si="26"/>
        <v>38248</v>
      </c>
      <c r="G80" s="258"/>
      <c r="H80" s="89">
        <f t="shared" si="27"/>
        <v>38248</v>
      </c>
    </row>
    <row r="81" spans="1:8">
      <c r="A81" s="262" t="s">
        <v>220</v>
      </c>
      <c r="B81" s="263"/>
      <c r="C81" s="263"/>
      <c r="D81" s="263"/>
      <c r="E81" s="263"/>
      <c r="F81" s="263"/>
      <c r="G81" s="263"/>
      <c r="H81" s="263"/>
    </row>
    <row r="82" spans="1:8">
      <c r="A82" s="51" t="s">
        <v>23</v>
      </c>
      <c r="B82" s="21" t="s">
        <v>261</v>
      </c>
      <c r="C82" s="198">
        <v>124279</v>
      </c>
      <c r="D82" s="89">
        <f t="shared" ref="D82:D85" si="36">C82*(1-$D$9)*(1-$C$9)</f>
        <v>124279</v>
      </c>
      <c r="E82" s="89">
        <f t="shared" ref="E82:E85" si="37">+D82*$E$9</f>
        <v>0</v>
      </c>
      <c r="F82" s="255">
        <f t="shared" ref="F82:F85" si="38">(D82*(1-$F$9))*(1-$G$9)+E82</f>
        <v>124279</v>
      </c>
      <c r="G82" s="256"/>
      <c r="H82" s="89">
        <f t="shared" ref="H82:H85" si="39">IF($H$10=0,F82,(F82/(1-$H$10)))</f>
        <v>124279</v>
      </c>
    </row>
    <row r="83" spans="1:8">
      <c r="A83" s="45" t="s">
        <v>22</v>
      </c>
      <c r="B83" s="22" t="s">
        <v>163</v>
      </c>
      <c r="C83" s="198">
        <v>77871</v>
      </c>
      <c r="D83" s="89">
        <f t="shared" si="36"/>
        <v>77871</v>
      </c>
      <c r="E83" s="89">
        <f t="shared" si="37"/>
        <v>0</v>
      </c>
      <c r="F83" s="253">
        <f t="shared" si="38"/>
        <v>77871</v>
      </c>
      <c r="G83" s="254"/>
      <c r="H83" s="89">
        <f t="shared" si="39"/>
        <v>77871</v>
      </c>
    </row>
    <row r="84" spans="1:8">
      <c r="A84" s="48" t="s">
        <v>21</v>
      </c>
      <c r="B84" s="23" t="s">
        <v>162</v>
      </c>
      <c r="C84" s="198">
        <v>51300</v>
      </c>
      <c r="D84" s="89">
        <f t="shared" si="36"/>
        <v>51300</v>
      </c>
      <c r="E84" s="89">
        <f t="shared" si="37"/>
        <v>0</v>
      </c>
      <c r="F84" s="260">
        <f t="shared" si="38"/>
        <v>51300</v>
      </c>
      <c r="G84" s="261"/>
      <c r="H84" s="89">
        <f t="shared" si="39"/>
        <v>51300</v>
      </c>
    </row>
    <row r="85" spans="1:8">
      <c r="A85" s="46" t="s">
        <v>20</v>
      </c>
      <c r="B85" s="42" t="s">
        <v>412</v>
      </c>
      <c r="C85" s="198">
        <v>31584</v>
      </c>
      <c r="D85" s="88">
        <f t="shared" si="36"/>
        <v>31584</v>
      </c>
      <c r="E85" s="88">
        <f t="shared" si="37"/>
        <v>0</v>
      </c>
      <c r="F85" s="259">
        <f t="shared" si="38"/>
        <v>31584</v>
      </c>
      <c r="G85" s="259"/>
      <c r="H85" s="88">
        <f t="shared" si="39"/>
        <v>31584</v>
      </c>
    </row>
    <row r="86" spans="1:8">
      <c r="A86" s="262" t="s">
        <v>374</v>
      </c>
      <c r="B86" s="263"/>
      <c r="C86" s="263"/>
      <c r="D86" s="263"/>
      <c r="E86" s="263"/>
      <c r="F86" s="263"/>
      <c r="G86" s="263"/>
      <c r="H86" s="263"/>
    </row>
    <row r="87" spans="1:8">
      <c r="A87" s="51" t="s">
        <v>375</v>
      </c>
      <c r="B87" s="21" t="s">
        <v>399</v>
      </c>
      <c r="C87" s="198">
        <v>10438</v>
      </c>
      <c r="D87" s="89">
        <f t="shared" ref="D87:D89" si="40">C87*(1-$D$9)*(1-$C$9)</f>
        <v>10438</v>
      </c>
      <c r="E87" s="89">
        <f t="shared" ref="E87:E89" si="41">+D87*$E$9</f>
        <v>0</v>
      </c>
      <c r="F87" s="255">
        <f t="shared" ref="F87:F89" si="42">(D87*(1-$F$9))*(1-$G$9)+E87</f>
        <v>10438</v>
      </c>
      <c r="G87" s="256"/>
      <c r="H87" s="89">
        <f t="shared" ref="H87:H89" si="43">IF($H$10=0,F87,(F87/(1-$H$10)))</f>
        <v>10438</v>
      </c>
    </row>
    <row r="88" spans="1:8">
      <c r="A88" s="45" t="s">
        <v>376</v>
      </c>
      <c r="B88" s="22" t="s">
        <v>400</v>
      </c>
      <c r="C88" s="198">
        <v>15933</v>
      </c>
      <c r="D88" s="89">
        <f t="shared" si="40"/>
        <v>15933</v>
      </c>
      <c r="E88" s="89">
        <f t="shared" si="41"/>
        <v>0</v>
      </c>
      <c r="F88" s="253">
        <f>(D88*(1-$F$9))*(1-$G$9)+E88</f>
        <v>15933</v>
      </c>
      <c r="G88" s="254"/>
      <c r="H88" s="89">
        <f t="shared" si="43"/>
        <v>15933</v>
      </c>
    </row>
    <row r="89" spans="1:8">
      <c r="A89" s="48" t="s">
        <v>464</v>
      </c>
      <c r="B89" s="23" t="s">
        <v>377</v>
      </c>
      <c r="C89" s="198">
        <v>6385</v>
      </c>
      <c r="D89" s="89">
        <f t="shared" si="40"/>
        <v>6385</v>
      </c>
      <c r="E89" s="89">
        <f t="shared" si="41"/>
        <v>0</v>
      </c>
      <c r="F89" s="260">
        <f t="shared" si="42"/>
        <v>6385</v>
      </c>
      <c r="G89" s="261"/>
      <c r="H89" s="89">
        <f t="shared" si="43"/>
        <v>6385</v>
      </c>
    </row>
    <row r="90" spans="1:8">
      <c r="A90" s="267" t="s">
        <v>216</v>
      </c>
      <c r="B90" s="267"/>
      <c r="C90" s="267"/>
      <c r="D90" s="267"/>
      <c r="E90" s="267"/>
      <c r="F90" s="267"/>
      <c r="G90" s="267"/>
      <c r="H90" s="267"/>
    </row>
    <row r="91" spans="1:8">
      <c r="A91" s="49" t="s">
        <v>114</v>
      </c>
      <c r="B91" s="22" t="s">
        <v>426</v>
      </c>
      <c r="C91" s="198">
        <v>220284</v>
      </c>
      <c r="D91" s="87">
        <f t="shared" ref="D91:D106" si="44">C91*(1-$D$9)*(1-$C$9)</f>
        <v>220284</v>
      </c>
      <c r="E91" s="87">
        <f t="shared" ref="E91:E106" si="45">+D91*$E$9</f>
        <v>0</v>
      </c>
      <c r="F91" s="251">
        <f t="shared" ref="F91:F105" si="46">(D91*(1-$F$9))*(1-$G$9)+E91</f>
        <v>220284</v>
      </c>
      <c r="G91" s="251"/>
      <c r="H91" s="87">
        <f t="shared" ref="H91:H106" si="47">IF($H$10=0,F91,(F91/(1-$H$10)))</f>
        <v>220284</v>
      </c>
    </row>
    <row r="92" spans="1:8">
      <c r="A92" s="50" t="s">
        <v>115</v>
      </c>
      <c r="B92" s="31" t="s">
        <v>427</v>
      </c>
      <c r="C92" s="198">
        <v>149583</v>
      </c>
      <c r="D92" s="87">
        <f t="shared" si="44"/>
        <v>149583</v>
      </c>
      <c r="E92" s="87">
        <f t="shared" si="45"/>
        <v>0</v>
      </c>
      <c r="F92" s="251">
        <f t="shared" si="46"/>
        <v>149583</v>
      </c>
      <c r="G92" s="251"/>
      <c r="H92" s="87">
        <f t="shared" si="47"/>
        <v>149583</v>
      </c>
    </row>
    <row r="93" spans="1:8">
      <c r="A93" s="50" t="s">
        <v>116</v>
      </c>
      <c r="B93" s="31" t="s">
        <v>428</v>
      </c>
      <c r="C93" s="198">
        <v>160802</v>
      </c>
      <c r="D93" s="87">
        <f t="shared" si="44"/>
        <v>160802</v>
      </c>
      <c r="E93" s="87">
        <f t="shared" si="45"/>
        <v>0</v>
      </c>
      <c r="F93" s="251">
        <f t="shared" si="46"/>
        <v>160802</v>
      </c>
      <c r="G93" s="251"/>
      <c r="H93" s="87">
        <f t="shared" si="47"/>
        <v>160802</v>
      </c>
    </row>
    <row r="94" spans="1:8">
      <c r="A94" s="50" t="s">
        <v>117</v>
      </c>
      <c r="B94" s="31" t="s">
        <v>244</v>
      </c>
      <c r="C94" s="198">
        <v>111432</v>
      </c>
      <c r="D94" s="87">
        <f t="shared" si="44"/>
        <v>111432</v>
      </c>
      <c r="E94" s="87">
        <f t="shared" si="45"/>
        <v>0</v>
      </c>
      <c r="F94" s="251">
        <f t="shared" si="46"/>
        <v>111432</v>
      </c>
      <c r="G94" s="251"/>
      <c r="H94" s="87">
        <f t="shared" si="47"/>
        <v>111432</v>
      </c>
    </row>
    <row r="95" spans="1:8">
      <c r="A95" s="50" t="s">
        <v>118</v>
      </c>
      <c r="B95" s="31" t="s">
        <v>245</v>
      </c>
      <c r="C95" s="198">
        <v>93539</v>
      </c>
      <c r="D95" s="87">
        <f t="shared" si="44"/>
        <v>93539</v>
      </c>
      <c r="E95" s="87">
        <f t="shared" si="45"/>
        <v>0</v>
      </c>
      <c r="F95" s="251">
        <f t="shared" si="46"/>
        <v>93539</v>
      </c>
      <c r="G95" s="251"/>
      <c r="H95" s="87">
        <f t="shared" si="47"/>
        <v>93539</v>
      </c>
    </row>
    <row r="96" spans="1:8">
      <c r="A96" s="50" t="s">
        <v>119</v>
      </c>
      <c r="B96" s="31" t="s">
        <v>246</v>
      </c>
      <c r="C96" s="198">
        <v>75163</v>
      </c>
      <c r="D96" s="87">
        <f t="shared" si="44"/>
        <v>75163</v>
      </c>
      <c r="E96" s="87">
        <f t="shared" si="45"/>
        <v>0</v>
      </c>
      <c r="F96" s="251">
        <f t="shared" si="46"/>
        <v>75163</v>
      </c>
      <c r="G96" s="251"/>
      <c r="H96" s="87">
        <f t="shared" si="47"/>
        <v>75163</v>
      </c>
    </row>
    <row r="97" spans="1:8">
      <c r="A97" s="50" t="s">
        <v>120</v>
      </c>
      <c r="B97" s="31" t="s">
        <v>247</v>
      </c>
      <c r="C97" s="198">
        <v>59404</v>
      </c>
      <c r="D97" s="87">
        <f t="shared" si="44"/>
        <v>59404</v>
      </c>
      <c r="E97" s="87">
        <f t="shared" si="45"/>
        <v>0</v>
      </c>
      <c r="F97" s="251">
        <f t="shared" si="46"/>
        <v>59404</v>
      </c>
      <c r="G97" s="251"/>
      <c r="H97" s="87">
        <f t="shared" si="47"/>
        <v>59404</v>
      </c>
    </row>
    <row r="98" spans="1:8">
      <c r="A98" s="50" t="s">
        <v>121</v>
      </c>
      <c r="B98" s="31" t="s">
        <v>248</v>
      </c>
      <c r="C98" s="198">
        <v>47447</v>
      </c>
      <c r="D98" s="87">
        <f t="shared" si="44"/>
        <v>47447</v>
      </c>
      <c r="E98" s="87">
        <f t="shared" si="45"/>
        <v>0</v>
      </c>
      <c r="F98" s="251">
        <f t="shared" si="46"/>
        <v>47447</v>
      </c>
      <c r="G98" s="251"/>
      <c r="H98" s="87">
        <f t="shared" si="47"/>
        <v>47447</v>
      </c>
    </row>
    <row r="99" spans="1:8">
      <c r="A99" s="50" t="s">
        <v>122</v>
      </c>
      <c r="B99" s="31" t="s">
        <v>249</v>
      </c>
      <c r="C99" s="198">
        <v>30344</v>
      </c>
      <c r="D99" s="87">
        <f t="shared" si="44"/>
        <v>30344</v>
      </c>
      <c r="E99" s="87">
        <f t="shared" si="45"/>
        <v>0</v>
      </c>
      <c r="F99" s="251">
        <f t="shared" si="46"/>
        <v>30344</v>
      </c>
      <c r="G99" s="251"/>
      <c r="H99" s="87">
        <f t="shared" si="47"/>
        <v>30344</v>
      </c>
    </row>
    <row r="100" spans="1:8">
      <c r="A100" s="50" t="s">
        <v>123</v>
      </c>
      <c r="B100" s="31" t="s">
        <v>250</v>
      </c>
      <c r="C100" s="198">
        <v>19400</v>
      </c>
      <c r="D100" s="87">
        <f t="shared" si="44"/>
        <v>19400</v>
      </c>
      <c r="E100" s="87">
        <f t="shared" si="45"/>
        <v>0</v>
      </c>
      <c r="F100" s="251">
        <f t="shared" si="46"/>
        <v>19400</v>
      </c>
      <c r="G100" s="251"/>
      <c r="H100" s="87">
        <f t="shared" si="47"/>
        <v>19400</v>
      </c>
    </row>
    <row r="101" spans="1:8">
      <c r="A101" s="50" t="s">
        <v>124</v>
      </c>
      <c r="B101" s="31" t="s">
        <v>251</v>
      </c>
      <c r="C101" s="198">
        <v>12799</v>
      </c>
      <c r="D101" s="87">
        <f t="shared" si="44"/>
        <v>12799</v>
      </c>
      <c r="E101" s="87">
        <f t="shared" si="45"/>
        <v>0</v>
      </c>
      <c r="F101" s="251">
        <f t="shared" si="46"/>
        <v>12799</v>
      </c>
      <c r="G101" s="251"/>
      <c r="H101" s="87">
        <f t="shared" si="47"/>
        <v>12799</v>
      </c>
    </row>
    <row r="102" spans="1:8">
      <c r="A102" s="50" t="s">
        <v>125</v>
      </c>
      <c r="B102" s="31" t="s">
        <v>252</v>
      </c>
      <c r="C102" s="198">
        <v>7705</v>
      </c>
      <c r="D102" s="87">
        <f t="shared" si="44"/>
        <v>7705</v>
      </c>
      <c r="E102" s="87">
        <f t="shared" si="45"/>
        <v>0</v>
      </c>
      <c r="F102" s="251">
        <f t="shared" si="46"/>
        <v>7705</v>
      </c>
      <c r="G102" s="251"/>
      <c r="H102" s="87">
        <f t="shared" si="47"/>
        <v>7705</v>
      </c>
    </row>
    <row r="103" spans="1:8">
      <c r="A103" s="50" t="s">
        <v>126</v>
      </c>
      <c r="B103" s="31" t="s">
        <v>255</v>
      </c>
      <c r="C103" s="198">
        <v>4793</v>
      </c>
      <c r="D103" s="87">
        <f t="shared" si="44"/>
        <v>4793</v>
      </c>
      <c r="E103" s="87">
        <f t="shared" si="45"/>
        <v>0</v>
      </c>
      <c r="F103" s="251">
        <f t="shared" si="46"/>
        <v>4793</v>
      </c>
      <c r="G103" s="251"/>
      <c r="H103" s="87">
        <f t="shared" si="47"/>
        <v>4793</v>
      </c>
    </row>
    <row r="104" spans="1:8">
      <c r="A104" s="50" t="s">
        <v>127</v>
      </c>
      <c r="B104" s="31" t="s">
        <v>253</v>
      </c>
      <c r="C104" s="198">
        <v>3152</v>
      </c>
      <c r="D104" s="87">
        <f t="shared" si="44"/>
        <v>3152</v>
      </c>
      <c r="E104" s="87">
        <f t="shared" si="45"/>
        <v>0</v>
      </c>
      <c r="F104" s="251">
        <f t="shared" si="46"/>
        <v>3152</v>
      </c>
      <c r="G104" s="251"/>
      <c r="H104" s="87">
        <f t="shared" si="47"/>
        <v>3152</v>
      </c>
    </row>
    <row r="105" spans="1:8">
      <c r="A105" s="50" t="s">
        <v>64</v>
      </c>
      <c r="B105" s="31" t="s">
        <v>254</v>
      </c>
      <c r="C105" s="198">
        <v>2249</v>
      </c>
      <c r="D105" s="87">
        <f t="shared" si="44"/>
        <v>2249</v>
      </c>
      <c r="E105" s="87">
        <f t="shared" si="45"/>
        <v>0</v>
      </c>
      <c r="F105" s="251">
        <f t="shared" si="46"/>
        <v>2249</v>
      </c>
      <c r="G105" s="251"/>
      <c r="H105" s="87">
        <f t="shared" si="47"/>
        <v>2249</v>
      </c>
    </row>
    <row r="106" spans="1:8">
      <c r="A106" s="50" t="s">
        <v>65</v>
      </c>
      <c r="B106" s="31" t="s">
        <v>424</v>
      </c>
      <c r="C106" s="198">
        <v>9951</v>
      </c>
      <c r="D106" s="87">
        <f t="shared" si="44"/>
        <v>9951</v>
      </c>
      <c r="E106" s="87">
        <f t="shared" si="45"/>
        <v>0</v>
      </c>
      <c r="F106" s="251">
        <f>(D106*(1-$F$9))*(1-$G$9)+E106</f>
        <v>9951</v>
      </c>
      <c r="G106" s="251"/>
      <c r="H106" s="87">
        <f t="shared" si="47"/>
        <v>9951</v>
      </c>
    </row>
    <row r="107" spans="1:8">
      <c r="A107" s="50" t="s">
        <v>339</v>
      </c>
      <c r="B107" s="31" t="s">
        <v>425</v>
      </c>
      <c r="C107" s="198">
        <v>9951</v>
      </c>
      <c r="D107" s="87">
        <f t="shared" ref="D107" si="48">C107*(1-$D$9)*(1-$C$9)</f>
        <v>9951</v>
      </c>
      <c r="E107" s="87">
        <f t="shared" ref="E107" si="49">+D107*$E$9</f>
        <v>0</v>
      </c>
      <c r="F107" s="251">
        <f>(D107*(1-$F$9))*(1-$G$9)+E107</f>
        <v>9951</v>
      </c>
      <c r="G107" s="251"/>
      <c r="H107" s="87">
        <f t="shared" ref="H107" si="50">IF($H$10=0,F107,(F107/(1-$H$10)))</f>
        <v>9951</v>
      </c>
    </row>
    <row r="108" spans="1:8" ht="15">
      <c r="A108" s="276" t="s">
        <v>217</v>
      </c>
      <c r="B108" s="277"/>
      <c r="C108" s="277"/>
      <c r="D108" s="277"/>
      <c r="E108" s="277"/>
      <c r="F108" s="277"/>
      <c r="G108" s="277"/>
      <c r="H108" s="277"/>
    </row>
    <row r="109" spans="1:8">
      <c r="A109" s="14" t="s">
        <v>77</v>
      </c>
      <c r="B109" s="22" t="s">
        <v>257</v>
      </c>
      <c r="C109" s="198">
        <v>34942</v>
      </c>
      <c r="D109" s="87">
        <f t="shared" ref="D109:D120" si="51">C109*(1-$D$9)*(1-$C$9)</f>
        <v>34942</v>
      </c>
      <c r="E109" s="89">
        <f t="shared" ref="E109:E120" si="52">+D109*$E$9</f>
        <v>0</v>
      </c>
      <c r="F109" s="252">
        <f t="shared" ref="F109:F120" si="53">(D109*(1-$F$9))*(1-$G$9)+E109</f>
        <v>34942</v>
      </c>
      <c r="G109" s="252"/>
      <c r="H109" s="89">
        <f t="shared" ref="H109:H120" si="54">IF($H$10=0,F109,(F109/(1-$H$10)))</f>
        <v>34942</v>
      </c>
    </row>
    <row r="110" spans="1:8">
      <c r="A110" s="14" t="s">
        <v>76</v>
      </c>
      <c r="B110" s="22" t="s">
        <v>256</v>
      </c>
      <c r="C110" s="198">
        <v>28304</v>
      </c>
      <c r="D110" s="87">
        <f t="shared" si="51"/>
        <v>28304</v>
      </c>
      <c r="E110" s="89">
        <f t="shared" si="52"/>
        <v>0</v>
      </c>
      <c r="F110" s="252">
        <f t="shared" si="53"/>
        <v>28304</v>
      </c>
      <c r="G110" s="252"/>
      <c r="H110" s="89">
        <f t="shared" si="54"/>
        <v>28304</v>
      </c>
    </row>
    <row r="111" spans="1:8">
      <c r="A111" s="14" t="s">
        <v>75</v>
      </c>
      <c r="B111" s="22" t="s">
        <v>258</v>
      </c>
      <c r="C111" s="198">
        <v>25766</v>
      </c>
      <c r="D111" s="87">
        <f t="shared" si="51"/>
        <v>25766</v>
      </c>
      <c r="E111" s="89">
        <f t="shared" si="52"/>
        <v>0</v>
      </c>
      <c r="F111" s="252">
        <f t="shared" si="53"/>
        <v>25766</v>
      </c>
      <c r="G111" s="252"/>
      <c r="H111" s="89">
        <f t="shared" si="54"/>
        <v>25766</v>
      </c>
    </row>
    <row r="112" spans="1:8">
      <c r="A112" s="14" t="s">
        <v>74</v>
      </c>
      <c r="B112" s="22" t="s">
        <v>259</v>
      </c>
      <c r="C112" s="198">
        <v>0</v>
      </c>
      <c r="D112" s="87">
        <f t="shared" si="51"/>
        <v>0</v>
      </c>
      <c r="E112" s="89">
        <f t="shared" si="52"/>
        <v>0</v>
      </c>
      <c r="F112" s="252">
        <f t="shared" si="53"/>
        <v>0</v>
      </c>
      <c r="G112" s="252"/>
      <c r="H112" s="89">
        <f t="shared" si="54"/>
        <v>0</v>
      </c>
    </row>
    <row r="113" spans="1:8">
      <c r="A113" s="14" t="s">
        <v>73</v>
      </c>
      <c r="B113" s="22" t="s">
        <v>195</v>
      </c>
      <c r="C113" s="198">
        <v>20155</v>
      </c>
      <c r="D113" s="87">
        <f t="shared" si="51"/>
        <v>20155</v>
      </c>
      <c r="E113" s="89">
        <f t="shared" si="52"/>
        <v>0</v>
      </c>
      <c r="F113" s="252">
        <f t="shared" si="53"/>
        <v>20155</v>
      </c>
      <c r="G113" s="252"/>
      <c r="H113" s="89">
        <f t="shared" si="54"/>
        <v>20155</v>
      </c>
    </row>
    <row r="114" spans="1:8">
      <c r="A114" s="14" t="s">
        <v>72</v>
      </c>
      <c r="B114" s="22" t="s">
        <v>194</v>
      </c>
      <c r="C114" s="198">
        <v>16204</v>
      </c>
      <c r="D114" s="87">
        <f t="shared" si="51"/>
        <v>16204</v>
      </c>
      <c r="E114" s="89">
        <f t="shared" si="52"/>
        <v>0</v>
      </c>
      <c r="F114" s="252">
        <f t="shared" si="53"/>
        <v>16204</v>
      </c>
      <c r="G114" s="252"/>
      <c r="H114" s="89">
        <f t="shared" si="54"/>
        <v>16204</v>
      </c>
    </row>
    <row r="115" spans="1:8">
      <c r="A115" s="14" t="s">
        <v>71</v>
      </c>
      <c r="B115" s="22" t="s">
        <v>193</v>
      </c>
      <c r="C115" s="198">
        <v>13876</v>
      </c>
      <c r="D115" s="87">
        <f t="shared" si="51"/>
        <v>13876</v>
      </c>
      <c r="E115" s="89">
        <f t="shared" si="52"/>
        <v>0</v>
      </c>
      <c r="F115" s="252">
        <f>(D115*(1-$F$9))*(1-$G$9)+E115</f>
        <v>13876</v>
      </c>
      <c r="G115" s="252"/>
      <c r="H115" s="89">
        <f t="shared" si="54"/>
        <v>13876</v>
      </c>
    </row>
    <row r="116" spans="1:8">
      <c r="A116" s="14" t="s">
        <v>70</v>
      </c>
      <c r="B116" s="22" t="s">
        <v>192</v>
      </c>
      <c r="C116" s="198">
        <v>11164</v>
      </c>
      <c r="D116" s="87">
        <f t="shared" si="51"/>
        <v>11164</v>
      </c>
      <c r="E116" s="89">
        <f t="shared" si="52"/>
        <v>0</v>
      </c>
      <c r="F116" s="252">
        <f t="shared" si="53"/>
        <v>11164</v>
      </c>
      <c r="G116" s="252"/>
      <c r="H116" s="89">
        <f t="shared" si="54"/>
        <v>11164</v>
      </c>
    </row>
    <row r="117" spans="1:8">
      <c r="A117" s="14" t="s">
        <v>69</v>
      </c>
      <c r="B117" s="22" t="s">
        <v>191</v>
      </c>
      <c r="C117" s="198">
        <v>9293</v>
      </c>
      <c r="D117" s="87">
        <f t="shared" si="51"/>
        <v>9293</v>
      </c>
      <c r="E117" s="89">
        <f t="shared" si="52"/>
        <v>0</v>
      </c>
      <c r="F117" s="252">
        <f t="shared" si="53"/>
        <v>9293</v>
      </c>
      <c r="G117" s="252"/>
      <c r="H117" s="89">
        <f t="shared" si="54"/>
        <v>9293</v>
      </c>
    </row>
    <row r="118" spans="1:8">
      <c r="A118" s="14" t="s">
        <v>68</v>
      </c>
      <c r="B118" s="22" t="s">
        <v>190</v>
      </c>
      <c r="C118" s="198">
        <v>5620</v>
      </c>
      <c r="D118" s="87">
        <f t="shared" si="51"/>
        <v>5620</v>
      </c>
      <c r="E118" s="89">
        <f t="shared" si="52"/>
        <v>0</v>
      </c>
      <c r="F118" s="252">
        <f t="shared" si="53"/>
        <v>5620</v>
      </c>
      <c r="G118" s="252"/>
      <c r="H118" s="89">
        <f t="shared" si="54"/>
        <v>5620</v>
      </c>
    </row>
    <row r="119" spans="1:8">
      <c r="A119" s="14" t="s">
        <v>67</v>
      </c>
      <c r="B119" s="22" t="s">
        <v>189</v>
      </c>
      <c r="C119" s="198">
        <v>4118</v>
      </c>
      <c r="D119" s="87">
        <f t="shared" si="51"/>
        <v>4118</v>
      </c>
      <c r="E119" s="89">
        <f t="shared" si="52"/>
        <v>0</v>
      </c>
      <c r="F119" s="252">
        <f t="shared" si="53"/>
        <v>4118</v>
      </c>
      <c r="G119" s="252"/>
      <c r="H119" s="89">
        <f t="shared" si="54"/>
        <v>4118</v>
      </c>
    </row>
    <row r="120" spans="1:8">
      <c r="A120" s="82" t="s">
        <v>66</v>
      </c>
      <c r="B120" s="42" t="s">
        <v>188</v>
      </c>
      <c r="C120" s="204">
        <v>2920</v>
      </c>
      <c r="D120" s="88">
        <f t="shared" si="51"/>
        <v>2920</v>
      </c>
      <c r="E120" s="88">
        <f t="shared" si="52"/>
        <v>0</v>
      </c>
      <c r="F120" s="257">
        <f t="shared" si="53"/>
        <v>2920</v>
      </c>
      <c r="G120" s="258"/>
      <c r="H120" s="88">
        <f t="shared" si="54"/>
        <v>2920</v>
      </c>
    </row>
    <row r="121" spans="1:8">
      <c r="A121" s="167"/>
      <c r="B121" s="168"/>
      <c r="C121" s="169"/>
      <c r="D121" s="170"/>
      <c r="E121" s="170"/>
      <c r="F121" s="171"/>
      <c r="G121" s="171"/>
      <c r="H121" s="170"/>
    </row>
    <row r="122" spans="1:8">
      <c r="A122" s="201" t="s">
        <v>423</v>
      </c>
      <c r="B122" s="115"/>
      <c r="C122" s="116"/>
      <c r="D122" s="117"/>
      <c r="E122" s="117"/>
      <c r="F122" s="118"/>
      <c r="G122" s="118"/>
      <c r="H122" s="117"/>
    </row>
    <row r="123" spans="1:8">
      <c r="A123" s="184" t="s">
        <v>401</v>
      </c>
      <c r="B123" s="115"/>
      <c r="C123" s="116"/>
      <c r="D123" s="117"/>
      <c r="E123" s="117"/>
      <c r="F123" s="118"/>
      <c r="G123" s="118"/>
      <c r="H123" s="117"/>
    </row>
    <row r="124" spans="1:8">
      <c r="A124" s="114"/>
      <c r="B124" s="115"/>
      <c r="C124" s="116"/>
      <c r="D124" s="117"/>
      <c r="E124" s="117"/>
      <c r="F124" s="118"/>
      <c r="G124" s="118"/>
      <c r="H124" s="117"/>
    </row>
  </sheetData>
  <sheetProtection algorithmName="SHA-512" hashValue="Zofj8BmiRrXe6Qo6Fh2XJjZAq0wmJEI+QPBLhQLr1+8Rfo2DaFsvjz4D9dU+hh8Iz7qYkG3JGghztf9++JCXGQ==" saltValue="I+eXwcV6zwBrxuVoMFAiKw==" spinCount="100000" sheet="1" selectLockedCells="1"/>
  <mergeCells count="114"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C8" sqref="C8"/>
    </sheetView>
  </sheetViews>
  <sheetFormatPr baseColWidth="10" defaultColWidth="29" defaultRowHeight="13"/>
  <cols>
    <col min="1" max="1" width="15.5" style="69" customWidth="1"/>
    <col min="2" max="2" width="64.5" style="69" customWidth="1"/>
    <col min="3" max="3" width="15.33203125" style="69" customWidth="1"/>
    <col min="4" max="4" width="15.83203125" style="69" customWidth="1"/>
    <col min="5" max="5" width="14.5" style="69" customWidth="1"/>
    <col min="6" max="7" width="9.5" style="69" customWidth="1"/>
    <col min="8" max="8" width="14.1640625" style="69" customWidth="1"/>
    <col min="9" max="16384" width="29" style="69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33"/>
      <c r="D4" s="233"/>
      <c r="E4" s="233"/>
      <c r="F4" s="233"/>
      <c r="G4" s="233"/>
      <c r="H4" s="233"/>
    </row>
    <row r="5" spans="1:8">
      <c r="A5" s="10"/>
      <c r="B5" s="4"/>
      <c r="C5" s="233"/>
      <c r="D5" s="233"/>
      <c r="E5" s="233"/>
      <c r="F5" s="233"/>
      <c r="G5" s="233"/>
      <c r="H5" s="233"/>
    </row>
    <row r="6" spans="1:8" ht="13" customHeight="1">
      <c r="A6" s="283" t="s">
        <v>262</v>
      </c>
      <c r="B6" s="284"/>
      <c r="C6" s="35" t="s">
        <v>40</v>
      </c>
      <c r="D6" s="107">
        <f>(1-(1-C8)*(1-D8)*(1-F8)*(1-G8))</f>
        <v>0</v>
      </c>
      <c r="E6" s="33"/>
      <c r="F6" s="33"/>
      <c r="G6" s="34"/>
      <c r="H6" s="289" t="s">
        <v>3</v>
      </c>
    </row>
    <row r="7" spans="1:8" ht="27" customHeight="1">
      <c r="A7" s="285"/>
      <c r="B7" s="286"/>
      <c r="C7" s="35" t="s">
        <v>35</v>
      </c>
      <c r="D7" s="35" t="s">
        <v>39</v>
      </c>
      <c r="E7" s="35" t="s">
        <v>0</v>
      </c>
      <c r="F7" s="35" t="s">
        <v>1</v>
      </c>
      <c r="G7" s="36" t="s">
        <v>2</v>
      </c>
      <c r="H7" s="290"/>
    </row>
    <row r="8" spans="1:8" ht="13" customHeight="1">
      <c r="A8" s="287"/>
      <c r="B8" s="288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290"/>
    </row>
    <row r="9" spans="1:8" ht="27" customHeight="1">
      <c r="A9" s="37" t="s">
        <v>4</v>
      </c>
      <c r="B9" s="38" t="s">
        <v>37</v>
      </c>
      <c r="C9" s="106" t="s">
        <v>392</v>
      </c>
      <c r="D9" s="106" t="s">
        <v>391</v>
      </c>
      <c r="E9" s="106" t="s">
        <v>5</v>
      </c>
      <c r="F9" s="245" t="s">
        <v>36</v>
      </c>
      <c r="G9" s="245"/>
      <c r="H9" s="119">
        <v>0</v>
      </c>
    </row>
    <row r="10" spans="1:8">
      <c r="A10" s="268" t="s">
        <v>221</v>
      </c>
      <c r="B10" s="269"/>
      <c r="C10" s="269"/>
      <c r="D10" s="269"/>
      <c r="E10" s="269"/>
      <c r="F10" s="269"/>
      <c r="G10" s="269"/>
      <c r="H10" s="269"/>
    </row>
    <row r="11" spans="1:8">
      <c r="A11" s="64" t="s">
        <v>465</v>
      </c>
      <c r="B11" s="60" t="s">
        <v>466</v>
      </c>
      <c r="C11" s="198">
        <v>10079</v>
      </c>
      <c r="D11" s="94">
        <f>C11*(1-$D$8)*(1-$C$8)</f>
        <v>10079</v>
      </c>
      <c r="E11" s="94">
        <f>+D11*$E$8</f>
        <v>0</v>
      </c>
      <c r="F11" s="282">
        <f>(D11*(1-$F$8))*(1-$G$8)+E11</f>
        <v>10079</v>
      </c>
      <c r="G11" s="282"/>
      <c r="H11" s="94">
        <f>IF($H$9=0,F11,(F11/(1-$H$9)))</f>
        <v>10079</v>
      </c>
    </row>
    <row r="12" spans="1:8">
      <c r="A12" s="44" t="s">
        <v>467</v>
      </c>
      <c r="B12" s="16" t="s">
        <v>468</v>
      </c>
      <c r="C12" s="198">
        <v>6420</v>
      </c>
      <c r="D12" s="95">
        <f t="shared" ref="D12:D72" si="0">C12*(1-$D$8)*(1-$C$8)</f>
        <v>6420</v>
      </c>
      <c r="E12" s="95">
        <f t="shared" ref="E12:E72" si="1">+D12*$E$8</f>
        <v>0</v>
      </c>
      <c r="F12" s="278">
        <f t="shared" ref="F12:F15" si="2">(D12*(1-$F$8))*(1-$G$8)+E12</f>
        <v>6420</v>
      </c>
      <c r="G12" s="278"/>
      <c r="H12" s="95">
        <f t="shared" ref="H12:H15" si="3">IF($H$9=0,F12,(F12/(1-$H$9)))</f>
        <v>6420</v>
      </c>
    </row>
    <row r="13" spans="1:8">
      <c r="A13" s="44" t="s">
        <v>469</v>
      </c>
      <c r="B13" s="16" t="s">
        <v>470</v>
      </c>
      <c r="C13" s="198">
        <v>4081</v>
      </c>
      <c r="D13" s="95">
        <f t="shared" si="0"/>
        <v>4081</v>
      </c>
      <c r="E13" s="95">
        <f t="shared" si="1"/>
        <v>0</v>
      </c>
      <c r="F13" s="278">
        <f t="shared" si="2"/>
        <v>4081</v>
      </c>
      <c r="G13" s="278"/>
      <c r="H13" s="95">
        <f t="shared" si="3"/>
        <v>4081</v>
      </c>
    </row>
    <row r="14" spans="1:8">
      <c r="A14" s="44" t="s">
        <v>471</v>
      </c>
      <c r="B14" s="16" t="s">
        <v>472</v>
      </c>
      <c r="C14" s="198">
        <v>2817</v>
      </c>
      <c r="D14" s="95">
        <f t="shared" si="0"/>
        <v>2817</v>
      </c>
      <c r="E14" s="95">
        <f t="shared" si="1"/>
        <v>0</v>
      </c>
      <c r="F14" s="278">
        <f t="shared" si="2"/>
        <v>2817</v>
      </c>
      <c r="G14" s="278"/>
      <c r="H14" s="95">
        <f t="shared" si="3"/>
        <v>2817</v>
      </c>
    </row>
    <row r="15" spans="1:8">
      <c r="A15" s="65" t="s">
        <v>473</v>
      </c>
      <c r="B15" s="61" t="s">
        <v>474</v>
      </c>
      <c r="C15" s="198">
        <v>1882</v>
      </c>
      <c r="D15" s="96">
        <f t="shared" si="0"/>
        <v>1882</v>
      </c>
      <c r="E15" s="96">
        <f t="shared" si="1"/>
        <v>0</v>
      </c>
      <c r="F15" s="281">
        <f t="shared" si="2"/>
        <v>1882</v>
      </c>
      <c r="G15" s="281"/>
      <c r="H15" s="96">
        <f t="shared" si="3"/>
        <v>1882</v>
      </c>
    </row>
    <row r="16" spans="1:8">
      <c r="A16" s="268" t="s">
        <v>222</v>
      </c>
      <c r="B16" s="269"/>
      <c r="C16" s="269"/>
      <c r="D16" s="269"/>
      <c r="E16" s="269"/>
      <c r="F16" s="269"/>
      <c r="G16" s="269"/>
      <c r="H16" s="269"/>
    </row>
    <row r="17" spans="1:8">
      <c r="A17" s="64" t="s">
        <v>128</v>
      </c>
      <c r="B17" s="60" t="s">
        <v>129</v>
      </c>
      <c r="C17" s="198">
        <v>96394</v>
      </c>
      <c r="D17" s="94">
        <f t="shared" si="0"/>
        <v>96394</v>
      </c>
      <c r="E17" s="94">
        <f t="shared" si="1"/>
        <v>0</v>
      </c>
      <c r="F17" s="282">
        <f t="shared" ref="F17:F22" si="4">(D17*(1-$F$8))*(1-$G$8)+E17</f>
        <v>96394</v>
      </c>
      <c r="G17" s="282"/>
      <c r="H17" s="94">
        <f t="shared" ref="H17:H22" si="5">IF($H$9=0,F17,(F17/(1-$H$9)))</f>
        <v>96394</v>
      </c>
    </row>
    <row r="18" spans="1:8">
      <c r="A18" s="44" t="s">
        <v>130</v>
      </c>
      <c r="B18" s="16" t="s">
        <v>263</v>
      </c>
      <c r="C18" s="198">
        <v>60352</v>
      </c>
      <c r="D18" s="95">
        <f t="shared" si="0"/>
        <v>60352</v>
      </c>
      <c r="E18" s="95">
        <f t="shared" si="1"/>
        <v>0</v>
      </c>
      <c r="F18" s="278">
        <f t="shared" si="4"/>
        <v>60352</v>
      </c>
      <c r="G18" s="278"/>
      <c r="H18" s="95">
        <f t="shared" si="5"/>
        <v>60352</v>
      </c>
    </row>
    <row r="19" spans="1:8">
      <c r="A19" s="44" t="s">
        <v>131</v>
      </c>
      <c r="B19" s="16" t="s">
        <v>264</v>
      </c>
      <c r="C19" s="198">
        <v>48989</v>
      </c>
      <c r="D19" s="95">
        <f t="shared" si="0"/>
        <v>48989</v>
      </c>
      <c r="E19" s="95">
        <f t="shared" si="1"/>
        <v>0</v>
      </c>
      <c r="F19" s="278">
        <f t="shared" si="4"/>
        <v>48989</v>
      </c>
      <c r="G19" s="278"/>
      <c r="H19" s="95">
        <f t="shared" si="5"/>
        <v>48989</v>
      </c>
    </row>
    <row r="20" spans="1:8">
      <c r="A20" s="44" t="s">
        <v>132</v>
      </c>
      <c r="B20" s="16" t="s">
        <v>133</v>
      </c>
      <c r="C20" s="198">
        <v>30541</v>
      </c>
      <c r="D20" s="95">
        <f t="shared" si="0"/>
        <v>30541</v>
      </c>
      <c r="E20" s="95">
        <f t="shared" si="1"/>
        <v>0</v>
      </c>
      <c r="F20" s="278">
        <f t="shared" si="4"/>
        <v>30541</v>
      </c>
      <c r="G20" s="278"/>
      <c r="H20" s="95">
        <f t="shared" si="5"/>
        <v>30541</v>
      </c>
    </row>
    <row r="21" spans="1:8">
      <c r="A21" s="44" t="s">
        <v>134</v>
      </c>
      <c r="B21" s="16" t="s">
        <v>135</v>
      </c>
      <c r="C21" s="198">
        <v>19835</v>
      </c>
      <c r="D21" s="95">
        <f t="shared" si="0"/>
        <v>19835</v>
      </c>
      <c r="E21" s="95">
        <f t="shared" si="1"/>
        <v>0</v>
      </c>
      <c r="F21" s="278">
        <f t="shared" si="4"/>
        <v>19835</v>
      </c>
      <c r="G21" s="278"/>
      <c r="H21" s="95">
        <f t="shared" si="5"/>
        <v>19835</v>
      </c>
    </row>
    <row r="22" spans="1:8">
      <c r="A22" s="65" t="s">
        <v>136</v>
      </c>
      <c r="B22" s="61" t="s">
        <v>137</v>
      </c>
      <c r="C22" s="198">
        <v>12862</v>
      </c>
      <c r="D22" s="96">
        <f t="shared" si="0"/>
        <v>12862</v>
      </c>
      <c r="E22" s="96">
        <f t="shared" si="1"/>
        <v>0</v>
      </c>
      <c r="F22" s="281">
        <f t="shared" si="4"/>
        <v>12862</v>
      </c>
      <c r="G22" s="281"/>
      <c r="H22" s="96">
        <f t="shared" si="5"/>
        <v>12862</v>
      </c>
    </row>
    <row r="23" spans="1:8">
      <c r="A23" s="268" t="s">
        <v>223</v>
      </c>
      <c r="B23" s="269"/>
      <c r="C23" s="269"/>
      <c r="D23" s="269"/>
      <c r="E23" s="269"/>
      <c r="F23" s="269"/>
      <c r="G23" s="269"/>
      <c r="H23" s="269"/>
    </row>
    <row r="24" spans="1:8">
      <c r="A24" s="67" t="s">
        <v>55</v>
      </c>
      <c r="B24" s="62" t="s">
        <v>429</v>
      </c>
      <c r="C24" s="128">
        <v>0</v>
      </c>
      <c r="D24" s="94">
        <f t="shared" si="0"/>
        <v>0</v>
      </c>
      <c r="E24" s="94">
        <f t="shared" si="1"/>
        <v>0</v>
      </c>
      <c r="F24" s="282">
        <f t="shared" ref="F24:F25" si="6">(D24*(1-$F$8))*(1-$G$8)+E24</f>
        <v>0</v>
      </c>
      <c r="G24" s="282"/>
      <c r="H24" s="94">
        <f t="shared" ref="H24:H25" si="7">IF($H$9=0,F24,(F24/(1-$H$9)))</f>
        <v>0</v>
      </c>
    </row>
    <row r="25" spans="1:8">
      <c r="A25" s="68" t="s">
        <v>54</v>
      </c>
      <c r="B25" s="63" t="s">
        <v>430</v>
      </c>
      <c r="C25" s="129">
        <v>0</v>
      </c>
      <c r="D25" s="96">
        <f t="shared" si="0"/>
        <v>0</v>
      </c>
      <c r="E25" s="96">
        <f t="shared" si="1"/>
        <v>0</v>
      </c>
      <c r="F25" s="281">
        <f t="shared" si="6"/>
        <v>0</v>
      </c>
      <c r="G25" s="281"/>
      <c r="H25" s="96">
        <f t="shared" si="7"/>
        <v>0</v>
      </c>
    </row>
    <row r="26" spans="1:8">
      <c r="A26" s="268" t="s">
        <v>224</v>
      </c>
      <c r="B26" s="269"/>
      <c r="C26" s="269"/>
      <c r="D26" s="269"/>
      <c r="E26" s="269"/>
      <c r="F26" s="269"/>
      <c r="G26" s="269"/>
      <c r="H26" s="269"/>
    </row>
    <row r="27" spans="1:8">
      <c r="A27" s="67" t="s">
        <v>57</v>
      </c>
      <c r="B27" s="60" t="s">
        <v>297</v>
      </c>
      <c r="C27" s="198">
        <v>11794</v>
      </c>
      <c r="D27" s="94">
        <f t="shared" si="0"/>
        <v>11794</v>
      </c>
      <c r="E27" s="94">
        <f t="shared" si="1"/>
        <v>0</v>
      </c>
      <c r="F27" s="282">
        <f t="shared" ref="F27:F33" si="8">(D27*(1-$F$8))*(1-$G$8)+E27</f>
        <v>11794</v>
      </c>
      <c r="G27" s="282"/>
      <c r="H27" s="94">
        <f t="shared" ref="H27:H33" si="9">IF($H$9=0,F27,(F27/(1-$H$9)))</f>
        <v>11794</v>
      </c>
    </row>
    <row r="28" spans="1:8">
      <c r="A28" s="66" t="s">
        <v>56</v>
      </c>
      <c r="B28" s="16" t="s">
        <v>298</v>
      </c>
      <c r="C28" s="198">
        <v>7994</v>
      </c>
      <c r="D28" s="95">
        <f t="shared" si="0"/>
        <v>7994</v>
      </c>
      <c r="E28" s="95">
        <f t="shared" si="1"/>
        <v>0</v>
      </c>
      <c r="F28" s="278">
        <f t="shared" si="8"/>
        <v>7994</v>
      </c>
      <c r="G28" s="278"/>
      <c r="H28" s="95">
        <f t="shared" si="9"/>
        <v>7994</v>
      </c>
    </row>
    <row r="29" spans="1:8">
      <c r="A29" s="66" t="s">
        <v>62</v>
      </c>
      <c r="B29" s="16" t="s">
        <v>299</v>
      </c>
      <c r="C29" s="198">
        <v>4946</v>
      </c>
      <c r="D29" s="95">
        <f t="shared" si="0"/>
        <v>4946</v>
      </c>
      <c r="E29" s="95">
        <f t="shared" si="1"/>
        <v>0</v>
      </c>
      <c r="F29" s="278">
        <f t="shared" si="8"/>
        <v>4946</v>
      </c>
      <c r="G29" s="278"/>
      <c r="H29" s="95">
        <f t="shared" si="9"/>
        <v>4946</v>
      </c>
    </row>
    <row r="30" spans="1:8">
      <c r="A30" s="66" t="s">
        <v>61</v>
      </c>
      <c r="B30" s="16" t="s">
        <v>300</v>
      </c>
      <c r="C30" s="198">
        <v>3080</v>
      </c>
      <c r="D30" s="95">
        <f t="shared" si="0"/>
        <v>3080</v>
      </c>
      <c r="E30" s="95">
        <f t="shared" si="1"/>
        <v>0</v>
      </c>
      <c r="F30" s="278">
        <f t="shared" si="8"/>
        <v>3080</v>
      </c>
      <c r="G30" s="278"/>
      <c r="H30" s="95">
        <f t="shared" si="9"/>
        <v>3080</v>
      </c>
    </row>
    <row r="31" spans="1:8">
      <c r="A31" s="66" t="s">
        <v>58</v>
      </c>
      <c r="B31" s="16" t="s">
        <v>301</v>
      </c>
      <c r="C31" s="198">
        <v>2052</v>
      </c>
      <c r="D31" s="95">
        <f t="shared" si="0"/>
        <v>2052</v>
      </c>
      <c r="E31" s="95">
        <f t="shared" si="1"/>
        <v>0</v>
      </c>
      <c r="F31" s="278">
        <f t="shared" si="8"/>
        <v>2052</v>
      </c>
      <c r="G31" s="278"/>
      <c r="H31" s="95">
        <f t="shared" si="9"/>
        <v>2052</v>
      </c>
    </row>
    <row r="32" spans="1:8">
      <c r="A32" s="66" t="s">
        <v>59</v>
      </c>
      <c r="B32" s="16" t="s">
        <v>302</v>
      </c>
      <c r="C32" s="198">
        <v>1367</v>
      </c>
      <c r="D32" s="95">
        <f t="shared" si="0"/>
        <v>1367</v>
      </c>
      <c r="E32" s="95">
        <f t="shared" si="1"/>
        <v>0</v>
      </c>
      <c r="F32" s="278">
        <f t="shared" si="8"/>
        <v>1367</v>
      </c>
      <c r="G32" s="278"/>
      <c r="H32" s="95">
        <f t="shared" si="9"/>
        <v>1367</v>
      </c>
    </row>
    <row r="33" spans="1:8">
      <c r="A33" s="68" t="s">
        <v>60</v>
      </c>
      <c r="B33" s="61" t="s">
        <v>303</v>
      </c>
      <c r="C33" s="198">
        <v>905</v>
      </c>
      <c r="D33" s="96">
        <f t="shared" si="0"/>
        <v>905</v>
      </c>
      <c r="E33" s="96">
        <f t="shared" si="1"/>
        <v>0</v>
      </c>
      <c r="F33" s="281">
        <f t="shared" si="8"/>
        <v>905</v>
      </c>
      <c r="G33" s="281"/>
      <c r="H33" s="96">
        <f t="shared" si="9"/>
        <v>905</v>
      </c>
    </row>
    <row r="34" spans="1:8">
      <c r="A34" s="279" t="s">
        <v>225</v>
      </c>
      <c r="B34" s="280"/>
      <c r="C34" s="280"/>
      <c r="D34" s="280"/>
      <c r="E34" s="280"/>
      <c r="F34" s="280"/>
      <c r="G34" s="280"/>
      <c r="H34" s="280"/>
    </row>
    <row r="35" spans="1:8">
      <c r="A35" s="64" t="s">
        <v>53</v>
      </c>
      <c r="B35" s="60" t="s">
        <v>431</v>
      </c>
      <c r="C35" s="198">
        <v>223020</v>
      </c>
      <c r="D35" s="94">
        <f t="shared" si="0"/>
        <v>223020</v>
      </c>
      <c r="E35" s="94">
        <f t="shared" si="1"/>
        <v>0</v>
      </c>
      <c r="F35" s="282">
        <f t="shared" ref="F35:F41" si="10">(D35*(1-$F$8))*(1-$G$8)+E35</f>
        <v>223020</v>
      </c>
      <c r="G35" s="282"/>
      <c r="H35" s="94">
        <f t="shared" ref="H35:H41" si="11">IF($H$9=0,F35,(F35/(1-$H$9)))</f>
        <v>223020</v>
      </c>
    </row>
    <row r="36" spans="1:8">
      <c r="A36" s="44" t="s">
        <v>52</v>
      </c>
      <c r="B36" s="16" t="s">
        <v>432</v>
      </c>
      <c r="C36" s="198">
        <v>0</v>
      </c>
      <c r="D36" s="95">
        <f t="shared" si="0"/>
        <v>0</v>
      </c>
      <c r="E36" s="95">
        <f t="shared" si="1"/>
        <v>0</v>
      </c>
      <c r="F36" s="278">
        <f t="shared" si="10"/>
        <v>0</v>
      </c>
      <c r="G36" s="278"/>
      <c r="H36" s="95">
        <f t="shared" si="11"/>
        <v>0</v>
      </c>
    </row>
    <row r="37" spans="1:8">
      <c r="A37" s="44" t="s">
        <v>51</v>
      </c>
      <c r="B37" s="16" t="s">
        <v>266</v>
      </c>
      <c r="C37" s="198">
        <v>170923</v>
      </c>
      <c r="D37" s="95">
        <f t="shared" si="0"/>
        <v>170923</v>
      </c>
      <c r="E37" s="95">
        <f t="shared" si="1"/>
        <v>0</v>
      </c>
      <c r="F37" s="278">
        <f t="shared" si="10"/>
        <v>170923</v>
      </c>
      <c r="G37" s="278"/>
      <c r="H37" s="95">
        <f t="shared" si="11"/>
        <v>170923</v>
      </c>
    </row>
    <row r="38" spans="1:8">
      <c r="A38" s="44" t="s">
        <v>50</v>
      </c>
      <c r="B38" s="16" t="s">
        <v>265</v>
      </c>
      <c r="C38" s="198">
        <v>116346</v>
      </c>
      <c r="D38" s="95">
        <f t="shared" si="0"/>
        <v>116346</v>
      </c>
      <c r="E38" s="95">
        <f t="shared" si="1"/>
        <v>0</v>
      </c>
      <c r="F38" s="278">
        <f t="shared" si="10"/>
        <v>116346</v>
      </c>
      <c r="G38" s="278"/>
      <c r="H38" s="95">
        <f t="shared" si="11"/>
        <v>116346</v>
      </c>
    </row>
    <row r="39" spans="1:8">
      <c r="A39" s="44" t="s">
        <v>49</v>
      </c>
      <c r="B39" s="16" t="s">
        <v>158</v>
      </c>
      <c r="C39" s="198">
        <v>98813</v>
      </c>
      <c r="D39" s="95">
        <f t="shared" si="0"/>
        <v>98813</v>
      </c>
      <c r="E39" s="95">
        <f t="shared" si="1"/>
        <v>0</v>
      </c>
      <c r="F39" s="278">
        <f t="shared" si="10"/>
        <v>98813</v>
      </c>
      <c r="G39" s="278"/>
      <c r="H39" s="95">
        <f t="shared" si="11"/>
        <v>98813</v>
      </c>
    </row>
    <row r="40" spans="1:8">
      <c r="A40" s="44" t="s">
        <v>48</v>
      </c>
      <c r="B40" s="16" t="s">
        <v>157</v>
      </c>
      <c r="C40" s="198">
        <v>62913</v>
      </c>
      <c r="D40" s="95">
        <f t="shared" si="0"/>
        <v>62913</v>
      </c>
      <c r="E40" s="95">
        <f t="shared" si="1"/>
        <v>0</v>
      </c>
      <c r="F40" s="278">
        <f t="shared" si="10"/>
        <v>62913</v>
      </c>
      <c r="G40" s="278"/>
      <c r="H40" s="95">
        <f t="shared" si="11"/>
        <v>62913</v>
      </c>
    </row>
    <row r="41" spans="1:8">
      <c r="A41" s="65" t="s">
        <v>47</v>
      </c>
      <c r="B41" s="61" t="s">
        <v>156</v>
      </c>
      <c r="C41" s="198">
        <v>56018</v>
      </c>
      <c r="D41" s="96">
        <f t="shared" si="0"/>
        <v>56018</v>
      </c>
      <c r="E41" s="96">
        <f t="shared" si="1"/>
        <v>0</v>
      </c>
      <c r="F41" s="281">
        <f t="shared" si="10"/>
        <v>56018</v>
      </c>
      <c r="G41" s="281"/>
      <c r="H41" s="96">
        <f t="shared" si="11"/>
        <v>56018</v>
      </c>
    </row>
    <row r="42" spans="1:8">
      <c r="A42" s="268" t="s">
        <v>226</v>
      </c>
      <c r="B42" s="269"/>
      <c r="C42" s="269"/>
      <c r="D42" s="269"/>
      <c r="E42" s="269"/>
      <c r="F42" s="269"/>
      <c r="G42" s="269"/>
      <c r="H42" s="269"/>
    </row>
    <row r="43" spans="1:8">
      <c r="A43" s="64" t="s">
        <v>139</v>
      </c>
      <c r="B43" s="58" t="s">
        <v>267</v>
      </c>
      <c r="C43" s="198">
        <v>10346</v>
      </c>
      <c r="D43" s="94">
        <f t="shared" si="0"/>
        <v>10346</v>
      </c>
      <c r="E43" s="94">
        <f t="shared" si="1"/>
        <v>0</v>
      </c>
      <c r="F43" s="282">
        <f t="shared" ref="F43:F51" si="12">(D43*(1-$F$8))*(1-$G$8)+E43</f>
        <v>10346</v>
      </c>
      <c r="G43" s="282"/>
      <c r="H43" s="94">
        <f t="shared" ref="H43:H51" si="13">IF($H$9=0,F43,(F43/(1-$H$9)))</f>
        <v>10346</v>
      </c>
    </row>
    <row r="44" spans="1:8">
      <c r="A44" s="44" t="s">
        <v>138</v>
      </c>
      <c r="B44" s="18" t="s">
        <v>268</v>
      </c>
      <c r="C44" s="198">
        <v>7775</v>
      </c>
      <c r="D44" s="95">
        <f t="shared" si="0"/>
        <v>7775</v>
      </c>
      <c r="E44" s="95">
        <f t="shared" si="1"/>
        <v>0</v>
      </c>
      <c r="F44" s="278">
        <f t="shared" si="12"/>
        <v>7775</v>
      </c>
      <c r="G44" s="278"/>
      <c r="H44" s="95">
        <f t="shared" si="13"/>
        <v>7775</v>
      </c>
    </row>
    <row r="45" spans="1:8">
      <c r="A45" s="44" t="s">
        <v>43</v>
      </c>
      <c r="B45" s="18" t="s">
        <v>269</v>
      </c>
      <c r="C45" s="198">
        <v>5741</v>
      </c>
      <c r="D45" s="95">
        <f t="shared" si="0"/>
        <v>5741</v>
      </c>
      <c r="E45" s="95">
        <f t="shared" si="1"/>
        <v>0</v>
      </c>
      <c r="F45" s="278">
        <f t="shared" si="12"/>
        <v>5741</v>
      </c>
      <c r="G45" s="278"/>
      <c r="H45" s="95">
        <f t="shared" si="13"/>
        <v>5741</v>
      </c>
    </row>
    <row r="46" spans="1:8">
      <c r="A46" s="44" t="s">
        <v>46</v>
      </c>
      <c r="B46" s="18" t="s">
        <v>274</v>
      </c>
      <c r="C46" s="198">
        <v>6942</v>
      </c>
      <c r="D46" s="95">
        <f t="shared" si="0"/>
        <v>6942</v>
      </c>
      <c r="E46" s="95">
        <f t="shared" si="1"/>
        <v>0</v>
      </c>
      <c r="F46" s="278">
        <f t="shared" si="12"/>
        <v>6942</v>
      </c>
      <c r="G46" s="278"/>
      <c r="H46" s="95">
        <f t="shared" si="13"/>
        <v>6942</v>
      </c>
    </row>
    <row r="47" spans="1:8">
      <c r="A47" s="44" t="s">
        <v>45</v>
      </c>
      <c r="B47" s="18" t="s">
        <v>270</v>
      </c>
      <c r="C47" s="198">
        <v>5425</v>
      </c>
      <c r="D47" s="95">
        <f t="shared" si="0"/>
        <v>5425</v>
      </c>
      <c r="E47" s="95">
        <f t="shared" si="1"/>
        <v>0</v>
      </c>
      <c r="F47" s="278">
        <f t="shared" si="12"/>
        <v>5425</v>
      </c>
      <c r="G47" s="278"/>
      <c r="H47" s="95">
        <f t="shared" si="13"/>
        <v>5425</v>
      </c>
    </row>
    <row r="48" spans="1:8">
      <c r="A48" s="44" t="s">
        <v>44</v>
      </c>
      <c r="B48" s="18" t="s">
        <v>271</v>
      </c>
      <c r="C48" s="198">
        <v>3967</v>
      </c>
      <c r="D48" s="95">
        <f t="shared" si="0"/>
        <v>3967</v>
      </c>
      <c r="E48" s="95">
        <f t="shared" si="1"/>
        <v>0</v>
      </c>
      <c r="F48" s="278">
        <f t="shared" si="12"/>
        <v>3967</v>
      </c>
      <c r="G48" s="278"/>
      <c r="H48" s="95">
        <f t="shared" si="13"/>
        <v>3967</v>
      </c>
    </row>
    <row r="49" spans="1:8">
      <c r="A49" s="44" t="s">
        <v>142</v>
      </c>
      <c r="B49" s="18" t="s">
        <v>275</v>
      </c>
      <c r="C49" s="198">
        <v>4964</v>
      </c>
      <c r="D49" s="95">
        <f t="shared" si="0"/>
        <v>4964</v>
      </c>
      <c r="E49" s="95">
        <f t="shared" si="1"/>
        <v>0</v>
      </c>
      <c r="F49" s="278">
        <f t="shared" si="12"/>
        <v>4964</v>
      </c>
      <c r="G49" s="278"/>
      <c r="H49" s="95">
        <f t="shared" si="13"/>
        <v>4964</v>
      </c>
    </row>
    <row r="50" spans="1:8">
      <c r="A50" s="44" t="s">
        <v>141</v>
      </c>
      <c r="B50" s="18" t="s">
        <v>272</v>
      </c>
      <c r="C50" s="198">
        <v>3967</v>
      </c>
      <c r="D50" s="95">
        <f t="shared" si="0"/>
        <v>3967</v>
      </c>
      <c r="E50" s="95">
        <f t="shared" si="1"/>
        <v>0</v>
      </c>
      <c r="F50" s="278">
        <f t="shared" si="12"/>
        <v>3967</v>
      </c>
      <c r="G50" s="278"/>
      <c r="H50" s="95">
        <f t="shared" si="13"/>
        <v>3967</v>
      </c>
    </row>
    <row r="51" spans="1:8">
      <c r="A51" s="65" t="s">
        <v>140</v>
      </c>
      <c r="B51" s="59" t="s">
        <v>273</v>
      </c>
      <c r="C51" s="198">
        <v>2884</v>
      </c>
      <c r="D51" s="96">
        <f>C51*(1-$D$8)*(1-$C$8)</f>
        <v>2884</v>
      </c>
      <c r="E51" s="96">
        <f t="shared" si="1"/>
        <v>0</v>
      </c>
      <c r="F51" s="281">
        <f t="shared" si="12"/>
        <v>2884</v>
      </c>
      <c r="G51" s="281"/>
      <c r="H51" s="96">
        <f t="shared" si="13"/>
        <v>2884</v>
      </c>
    </row>
    <row r="52" spans="1:8">
      <c r="A52" s="268" t="s">
        <v>383</v>
      </c>
      <c r="B52" s="269"/>
      <c r="C52" s="269"/>
      <c r="D52" s="269"/>
      <c r="E52" s="269"/>
      <c r="F52" s="269"/>
      <c r="G52" s="269"/>
      <c r="H52" s="269"/>
    </row>
    <row r="53" spans="1:8">
      <c r="A53" s="64" t="s">
        <v>378</v>
      </c>
      <c r="B53" s="58" t="s">
        <v>433</v>
      </c>
      <c r="C53" s="198">
        <v>0</v>
      </c>
      <c r="D53" s="94">
        <f t="shared" ref="D53:D57" si="14">C53*(1-$D$8)*(1-$C$8)</f>
        <v>0</v>
      </c>
      <c r="E53" s="94">
        <f t="shared" ref="E53:E57" si="15">+D53*$E$8</f>
        <v>0</v>
      </c>
      <c r="F53" s="282">
        <f t="shared" ref="F53:F57" si="16">(D53*(1-$F$8))*(1-$G$8)+E53</f>
        <v>0</v>
      </c>
      <c r="G53" s="282"/>
      <c r="H53" s="94">
        <f t="shared" ref="H53:H57" si="17">IF($H$9=0,F53,(F53/(1-$H$9)))</f>
        <v>0</v>
      </c>
    </row>
    <row r="54" spans="1:8">
      <c r="A54" s="44" t="s">
        <v>379</v>
      </c>
      <c r="B54" s="18" t="s">
        <v>434</v>
      </c>
      <c r="C54" s="198">
        <v>6344</v>
      </c>
      <c r="D54" s="95">
        <f t="shared" si="14"/>
        <v>6344</v>
      </c>
      <c r="E54" s="95">
        <f t="shared" si="15"/>
        <v>0</v>
      </c>
      <c r="F54" s="278">
        <f t="shared" si="16"/>
        <v>6344</v>
      </c>
      <c r="G54" s="278"/>
      <c r="H54" s="95">
        <f t="shared" si="17"/>
        <v>6344</v>
      </c>
    </row>
    <row r="55" spans="1:8">
      <c r="A55" s="44" t="s">
        <v>380</v>
      </c>
      <c r="B55" s="18" t="s">
        <v>435</v>
      </c>
      <c r="C55" s="198">
        <v>9711</v>
      </c>
      <c r="D55" s="95">
        <f t="shared" si="14"/>
        <v>9711</v>
      </c>
      <c r="E55" s="95">
        <f t="shared" si="15"/>
        <v>0</v>
      </c>
      <c r="F55" s="278">
        <f t="shared" si="16"/>
        <v>9711</v>
      </c>
      <c r="G55" s="278"/>
      <c r="H55" s="95">
        <f t="shared" si="17"/>
        <v>9711</v>
      </c>
    </row>
    <row r="56" spans="1:8">
      <c r="A56" s="44" t="s">
        <v>381</v>
      </c>
      <c r="B56" s="18" t="s">
        <v>436</v>
      </c>
      <c r="C56" s="198">
        <v>13524</v>
      </c>
      <c r="D56" s="95">
        <f t="shared" si="14"/>
        <v>13524</v>
      </c>
      <c r="E56" s="95">
        <f t="shared" si="15"/>
        <v>0</v>
      </c>
      <c r="F56" s="278">
        <f t="shared" si="16"/>
        <v>13524</v>
      </c>
      <c r="G56" s="278"/>
      <c r="H56" s="95">
        <f t="shared" si="17"/>
        <v>13524</v>
      </c>
    </row>
    <row r="57" spans="1:8">
      <c r="A57" s="44" t="s">
        <v>382</v>
      </c>
      <c r="B57" s="18" t="s">
        <v>437</v>
      </c>
      <c r="C57" s="198">
        <v>20726</v>
      </c>
      <c r="D57" s="95">
        <f t="shared" si="14"/>
        <v>20726</v>
      </c>
      <c r="E57" s="95">
        <f t="shared" si="15"/>
        <v>0</v>
      </c>
      <c r="F57" s="278">
        <f t="shared" si="16"/>
        <v>20726</v>
      </c>
      <c r="G57" s="278"/>
      <c r="H57" s="95">
        <f t="shared" si="17"/>
        <v>20726</v>
      </c>
    </row>
    <row r="58" spans="1:8">
      <c r="A58" s="279" t="s">
        <v>438</v>
      </c>
      <c r="B58" s="280"/>
      <c r="C58" s="280"/>
      <c r="D58" s="280"/>
      <c r="E58" s="280"/>
      <c r="F58" s="280"/>
      <c r="G58" s="280"/>
      <c r="H58" s="280"/>
    </row>
    <row r="59" spans="1:8">
      <c r="A59" s="64" t="s">
        <v>63</v>
      </c>
      <c r="B59" s="58" t="s">
        <v>288</v>
      </c>
      <c r="C59" s="198">
        <v>141254</v>
      </c>
      <c r="D59" s="94">
        <f t="shared" si="0"/>
        <v>141254</v>
      </c>
      <c r="E59" s="94">
        <f t="shared" si="1"/>
        <v>0</v>
      </c>
      <c r="F59" s="282">
        <f t="shared" ref="F59" si="18">(D59*(1-$F$8))*(1-$G$8)+E59</f>
        <v>141254</v>
      </c>
      <c r="G59" s="282"/>
      <c r="H59" s="94">
        <f t="shared" ref="H59" si="19">IF($H$9=0,F59,(F59/(1-$H$9)))</f>
        <v>141254</v>
      </c>
    </row>
    <row r="60" spans="1:8">
      <c r="A60" s="44" t="s">
        <v>143</v>
      </c>
      <c r="B60" s="18" t="s">
        <v>289</v>
      </c>
      <c r="C60" s="198">
        <v>89266</v>
      </c>
      <c r="D60" s="95">
        <f>C60*(1-$D$8)*(1-$C$8)</f>
        <v>89266</v>
      </c>
      <c r="E60" s="95">
        <f>+D60*$E$8</f>
        <v>0</v>
      </c>
      <c r="F60" s="278">
        <f>(D60*(1-$F$8))*(1-$G$8)+E60</f>
        <v>89266</v>
      </c>
      <c r="G60" s="278"/>
      <c r="H60" s="95">
        <f>IF($H$9=0,F60,(F60/(1-$H$9)))</f>
        <v>89266</v>
      </c>
    </row>
    <row r="61" spans="1:8">
      <c r="A61" s="44" t="s">
        <v>146</v>
      </c>
      <c r="B61" s="18" t="s">
        <v>276</v>
      </c>
      <c r="C61" s="198">
        <v>56329</v>
      </c>
      <c r="D61" s="95">
        <f>C61*(1-$D$8)*(1-$C$8)</f>
        <v>56329</v>
      </c>
      <c r="E61" s="95">
        <f>+D61*$E$8</f>
        <v>0</v>
      </c>
      <c r="F61" s="278">
        <f>(D61*(1-$F$8))*(1-$G$8)+E61</f>
        <v>56329</v>
      </c>
      <c r="G61" s="278"/>
      <c r="H61" s="95">
        <f>IF($H$9=0,F61,(F61/(1-$H$9)))</f>
        <v>56329</v>
      </c>
    </row>
    <row r="62" spans="1:8">
      <c r="A62" s="44" t="s">
        <v>145</v>
      </c>
      <c r="B62" s="18" t="s">
        <v>277</v>
      </c>
      <c r="C62" s="198">
        <v>41940</v>
      </c>
      <c r="D62" s="95">
        <f t="shared" si="0"/>
        <v>41940</v>
      </c>
      <c r="E62" s="95">
        <f t="shared" si="1"/>
        <v>0</v>
      </c>
      <c r="F62" s="278">
        <f t="shared" ref="F62:F72" si="20">(D62*(1-$F$8))*(1-$G$8)+E62</f>
        <v>41940</v>
      </c>
      <c r="G62" s="278"/>
      <c r="H62" s="95">
        <f t="shared" ref="H62:H72" si="21">IF($H$9=0,F62,(F62/(1-$H$9)))</f>
        <v>41940</v>
      </c>
    </row>
    <row r="63" spans="1:8">
      <c r="A63" s="44" t="s">
        <v>144</v>
      </c>
      <c r="B63" s="18" t="s">
        <v>278</v>
      </c>
      <c r="C63" s="198">
        <v>31467</v>
      </c>
      <c r="D63" s="95">
        <f t="shared" si="0"/>
        <v>31467</v>
      </c>
      <c r="E63" s="95">
        <f t="shared" si="1"/>
        <v>0</v>
      </c>
      <c r="F63" s="278">
        <f t="shared" si="20"/>
        <v>31467</v>
      </c>
      <c r="G63" s="278"/>
      <c r="H63" s="95">
        <f t="shared" si="21"/>
        <v>31467</v>
      </c>
    </row>
    <row r="64" spans="1:8">
      <c r="A64" s="44" t="s">
        <v>149</v>
      </c>
      <c r="B64" s="18" t="s">
        <v>279</v>
      </c>
      <c r="C64" s="198">
        <v>37063</v>
      </c>
      <c r="D64" s="95">
        <f t="shared" si="0"/>
        <v>37063</v>
      </c>
      <c r="E64" s="95">
        <f t="shared" si="1"/>
        <v>0</v>
      </c>
      <c r="F64" s="278">
        <f t="shared" si="20"/>
        <v>37063</v>
      </c>
      <c r="G64" s="278"/>
      <c r="H64" s="95">
        <f t="shared" si="21"/>
        <v>37063</v>
      </c>
    </row>
    <row r="65" spans="1:8">
      <c r="A65" s="44" t="s">
        <v>148</v>
      </c>
      <c r="B65" s="18" t="s">
        <v>280</v>
      </c>
      <c r="C65" s="198">
        <v>28369</v>
      </c>
      <c r="D65" s="95">
        <f t="shared" si="0"/>
        <v>28369</v>
      </c>
      <c r="E65" s="95">
        <f t="shared" si="1"/>
        <v>0</v>
      </c>
      <c r="F65" s="278">
        <f t="shared" si="20"/>
        <v>28369</v>
      </c>
      <c r="G65" s="278"/>
      <c r="H65" s="95">
        <f t="shared" si="21"/>
        <v>28369</v>
      </c>
    </row>
    <row r="66" spans="1:8">
      <c r="A66" s="44" t="s">
        <v>147</v>
      </c>
      <c r="B66" s="18" t="s">
        <v>281</v>
      </c>
      <c r="C66" s="198">
        <v>19854</v>
      </c>
      <c r="D66" s="95">
        <f t="shared" si="0"/>
        <v>19854</v>
      </c>
      <c r="E66" s="95">
        <f t="shared" si="1"/>
        <v>0</v>
      </c>
      <c r="F66" s="278">
        <f t="shared" si="20"/>
        <v>19854</v>
      </c>
      <c r="G66" s="278"/>
      <c r="H66" s="95">
        <f t="shared" si="21"/>
        <v>19854</v>
      </c>
    </row>
    <row r="67" spans="1:8">
      <c r="A67" s="44" t="s">
        <v>152</v>
      </c>
      <c r="B67" s="18" t="s">
        <v>282</v>
      </c>
      <c r="C67" s="198">
        <v>24023</v>
      </c>
      <c r="D67" s="95">
        <f t="shared" si="0"/>
        <v>24023</v>
      </c>
      <c r="E67" s="95">
        <f t="shared" si="1"/>
        <v>0</v>
      </c>
      <c r="F67" s="278">
        <f t="shared" si="20"/>
        <v>24023</v>
      </c>
      <c r="G67" s="278"/>
      <c r="H67" s="95">
        <f t="shared" si="21"/>
        <v>24023</v>
      </c>
    </row>
    <row r="68" spans="1:8">
      <c r="A68" s="44" t="s">
        <v>151</v>
      </c>
      <c r="B68" s="18" t="s">
        <v>283</v>
      </c>
      <c r="C68" s="198">
        <v>18499</v>
      </c>
      <c r="D68" s="95">
        <f t="shared" si="0"/>
        <v>18499</v>
      </c>
      <c r="E68" s="95">
        <f t="shared" si="1"/>
        <v>0</v>
      </c>
      <c r="F68" s="278">
        <f t="shared" si="20"/>
        <v>18499</v>
      </c>
      <c r="G68" s="278"/>
      <c r="H68" s="95">
        <f t="shared" si="21"/>
        <v>18499</v>
      </c>
    </row>
    <row r="69" spans="1:8">
      <c r="A69" s="44" t="s">
        <v>150</v>
      </c>
      <c r="B69" s="18" t="s">
        <v>284</v>
      </c>
      <c r="C69" s="198">
        <v>12666</v>
      </c>
      <c r="D69" s="95">
        <f t="shared" si="0"/>
        <v>12666</v>
      </c>
      <c r="E69" s="95">
        <f t="shared" si="1"/>
        <v>0</v>
      </c>
      <c r="F69" s="278">
        <f t="shared" si="20"/>
        <v>12666</v>
      </c>
      <c r="G69" s="278"/>
      <c r="H69" s="95">
        <f t="shared" si="21"/>
        <v>12666</v>
      </c>
    </row>
    <row r="70" spans="1:8">
      <c r="A70" s="44" t="s">
        <v>155</v>
      </c>
      <c r="B70" s="18" t="s">
        <v>285</v>
      </c>
      <c r="C70" s="198">
        <v>14934</v>
      </c>
      <c r="D70" s="95">
        <f t="shared" si="0"/>
        <v>14934</v>
      </c>
      <c r="E70" s="95">
        <f t="shared" si="1"/>
        <v>0</v>
      </c>
      <c r="F70" s="278">
        <f t="shared" si="20"/>
        <v>14934</v>
      </c>
      <c r="G70" s="278"/>
      <c r="H70" s="95">
        <f t="shared" si="21"/>
        <v>14934</v>
      </c>
    </row>
    <row r="71" spans="1:8">
      <c r="A71" s="44" t="s">
        <v>154</v>
      </c>
      <c r="B71" s="18" t="s">
        <v>286</v>
      </c>
      <c r="C71" s="198">
        <v>11403</v>
      </c>
      <c r="D71" s="95">
        <f t="shared" si="0"/>
        <v>11403</v>
      </c>
      <c r="E71" s="95">
        <f t="shared" si="1"/>
        <v>0</v>
      </c>
      <c r="F71" s="278">
        <f t="shared" si="20"/>
        <v>11403</v>
      </c>
      <c r="G71" s="278"/>
      <c r="H71" s="95">
        <f t="shared" si="21"/>
        <v>11403</v>
      </c>
    </row>
    <row r="72" spans="1:8">
      <c r="A72" s="65" t="s">
        <v>153</v>
      </c>
      <c r="B72" s="59" t="s">
        <v>287</v>
      </c>
      <c r="C72" s="204">
        <v>8101</v>
      </c>
      <c r="D72" s="96">
        <f t="shared" si="0"/>
        <v>8101</v>
      </c>
      <c r="E72" s="96">
        <f t="shared" si="1"/>
        <v>0</v>
      </c>
      <c r="F72" s="281">
        <f t="shared" si="20"/>
        <v>8101</v>
      </c>
      <c r="G72" s="281"/>
      <c r="H72" s="96">
        <f t="shared" si="21"/>
        <v>8101</v>
      </c>
    </row>
    <row r="73" spans="1:8">
      <c r="A73" s="27" t="s">
        <v>423</v>
      </c>
      <c r="B73" s="26"/>
      <c r="C73" s="198"/>
      <c r="D73" s="202"/>
      <c r="E73" s="202"/>
      <c r="F73" s="203"/>
      <c r="G73" s="203"/>
      <c r="H73" s="202"/>
    </row>
    <row r="74" spans="1:8">
      <c r="A74" s="27" t="s">
        <v>439</v>
      </c>
      <c r="B74" s="26"/>
      <c r="C74" s="55"/>
      <c r="D74" s="56"/>
      <c r="E74" s="56"/>
      <c r="F74" s="57"/>
      <c r="G74" s="57"/>
      <c r="H74" s="56"/>
    </row>
    <row r="75" spans="1:8">
      <c r="A75" s="120"/>
      <c r="B75" s="120"/>
      <c r="C75" s="120"/>
      <c r="D75" s="120"/>
      <c r="E75" s="120"/>
      <c r="F75" s="120"/>
      <c r="G75" s="120"/>
      <c r="H75" s="120"/>
    </row>
    <row r="76" spans="1:8">
      <c r="A76" s="120"/>
      <c r="B76" s="120"/>
      <c r="C76" s="120"/>
      <c r="D76" s="120"/>
      <c r="E76" s="120"/>
      <c r="F76" s="120"/>
      <c r="G76" s="120"/>
      <c r="H76" s="120"/>
    </row>
    <row r="77" spans="1:8">
      <c r="A77" s="120"/>
      <c r="B77" s="120"/>
      <c r="C77" s="120"/>
      <c r="D77" s="120"/>
      <c r="E77" s="120"/>
      <c r="F77" s="120"/>
      <c r="G77" s="120"/>
      <c r="H77" s="120"/>
    </row>
  </sheetData>
  <sheetProtection algorithmName="SHA-512" hashValue="pAQNYkiLiLm9rA8cq5QeEK4w2D84YOh5XGFJFBpcBvOlUpsUD8ecLt5mVaQgs4PQwKOzyEwO1JcmyRrIJGxcHw==" saltValue="XL/YnFEozaJQ4vUmZxaN1g==" spinCount="100000" sheet="1" selectLockedCells="1"/>
  <mergeCells count="67">
    <mergeCell ref="F62:G62"/>
    <mergeCell ref="F63:G63"/>
    <mergeCell ref="F64:G64"/>
    <mergeCell ref="F65:G65"/>
    <mergeCell ref="F66:G66"/>
    <mergeCell ref="F72:G72"/>
    <mergeCell ref="F67:G67"/>
    <mergeCell ref="F68:G68"/>
    <mergeCell ref="F69:G69"/>
    <mergeCell ref="F70:G70"/>
    <mergeCell ref="F71:G7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36:G36"/>
    <mergeCell ref="A42:H42"/>
    <mergeCell ref="F33:G33"/>
    <mergeCell ref="F35:G35"/>
    <mergeCell ref="A34:H34"/>
    <mergeCell ref="F41:G41"/>
    <mergeCell ref="F43:G43"/>
    <mergeCell ref="F44:G44"/>
    <mergeCell ref="F37:G37"/>
    <mergeCell ref="F38:G38"/>
    <mergeCell ref="F39:G39"/>
    <mergeCell ref="F40:G40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C10" sqref="C10"/>
    </sheetView>
  </sheetViews>
  <sheetFormatPr baseColWidth="10" defaultColWidth="12.33203125" defaultRowHeight="13"/>
  <cols>
    <col min="1" max="1" width="16.33203125" style="73" customWidth="1"/>
    <col min="2" max="2" width="44" style="73" customWidth="1"/>
    <col min="3" max="3" width="16.1640625" style="73" customWidth="1"/>
    <col min="4" max="4" width="17.33203125" style="73" customWidth="1"/>
    <col min="5" max="5" width="16.33203125" style="73" customWidth="1"/>
    <col min="6" max="6" width="9.33203125" style="73" customWidth="1"/>
    <col min="7" max="7" width="9.5" style="73" customWidth="1"/>
    <col min="8" max="8" width="13.5" style="73" customWidth="1"/>
    <col min="9" max="16384" width="12.3320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24</v>
      </c>
      <c r="B8" s="284"/>
      <c r="C8" s="35" t="s">
        <v>40</v>
      </c>
      <c r="D8" s="107">
        <f>(1-(1-C10)*(1-D10)*(1-F10)*(1-G10))</f>
        <v>0</v>
      </c>
      <c r="E8" s="33"/>
      <c r="F8" s="33"/>
      <c r="G8" s="34"/>
      <c r="H8" s="293" t="s">
        <v>3</v>
      </c>
    </row>
    <row r="9" spans="1:9" ht="12.75" customHeight="1">
      <c r="A9" s="285"/>
      <c r="B9" s="286"/>
      <c r="C9" s="35" t="s">
        <v>35</v>
      </c>
      <c r="D9" s="35" t="s">
        <v>39</v>
      </c>
      <c r="E9" s="35" t="s">
        <v>0</v>
      </c>
      <c r="F9" s="35" t="s">
        <v>1</v>
      </c>
      <c r="G9" s="36" t="s">
        <v>2</v>
      </c>
      <c r="H9" s="294"/>
    </row>
    <row r="10" spans="1:9" ht="12.75" customHeight="1">
      <c r="A10" s="287"/>
      <c r="B10" s="288"/>
      <c r="C10" s="108">
        <v>0</v>
      </c>
      <c r="D10" s="108">
        <v>0</v>
      </c>
      <c r="E10" s="109">
        <v>0.19</v>
      </c>
      <c r="F10" s="108">
        <v>0</v>
      </c>
      <c r="G10" s="108">
        <v>0</v>
      </c>
      <c r="H10" s="294"/>
    </row>
    <row r="11" spans="1:9" ht="25.5" customHeight="1">
      <c r="A11" s="37" t="s">
        <v>4</v>
      </c>
      <c r="B11" s="38" t="s">
        <v>38</v>
      </c>
      <c r="C11" s="106" t="s">
        <v>392</v>
      </c>
      <c r="D11" s="106" t="s">
        <v>391</v>
      </c>
      <c r="E11" s="106" t="s">
        <v>5</v>
      </c>
      <c r="F11" s="245" t="s">
        <v>36</v>
      </c>
      <c r="G11" s="245"/>
      <c r="H11" s="119">
        <v>0</v>
      </c>
    </row>
    <row r="12" spans="1:9">
      <c r="A12" s="295" t="s">
        <v>227</v>
      </c>
      <c r="B12" s="296"/>
      <c r="C12" s="296"/>
      <c r="D12" s="296"/>
      <c r="E12" s="296"/>
      <c r="F12" s="296"/>
      <c r="G12" s="296"/>
      <c r="H12" s="296"/>
    </row>
    <row r="13" spans="1:9">
      <c r="A13" s="200" t="s">
        <v>414</v>
      </c>
      <c r="B13" s="16" t="s">
        <v>32</v>
      </c>
      <c r="C13" s="198">
        <v>9101</v>
      </c>
      <c r="D13" s="99">
        <f t="shared" ref="D13:D17" si="0">C13*(1-$D$10)*(1-$C$10)</f>
        <v>9101</v>
      </c>
      <c r="E13" s="99">
        <f t="shared" ref="E13:E17" si="1">+D13*$E$10</f>
        <v>1729.19</v>
      </c>
      <c r="F13" s="291">
        <f t="shared" ref="F13:F17" si="2">(D13*(1-$F$10))*(1-$G$10)+E13</f>
        <v>10830.19</v>
      </c>
      <c r="G13" s="291"/>
      <c r="H13" s="99">
        <f t="shared" ref="H13:H17" si="3">IF($H$11=0,F13,(F13/(1-$H$11)))</f>
        <v>10830.19</v>
      </c>
    </row>
    <row r="14" spans="1:9">
      <c r="A14" s="44" t="s">
        <v>30</v>
      </c>
      <c r="B14" s="16" t="s">
        <v>31</v>
      </c>
      <c r="C14" s="198">
        <v>6383</v>
      </c>
      <c r="D14" s="99">
        <f t="shared" si="0"/>
        <v>6383</v>
      </c>
      <c r="E14" s="99">
        <f t="shared" si="1"/>
        <v>1212.77</v>
      </c>
      <c r="F14" s="291">
        <f t="shared" si="2"/>
        <v>7595.77</v>
      </c>
      <c r="G14" s="291"/>
      <c r="H14" s="99">
        <f t="shared" si="3"/>
        <v>7595.77</v>
      </c>
    </row>
    <row r="15" spans="1:9">
      <c r="A15" s="200" t="s">
        <v>415</v>
      </c>
      <c r="B15" s="16" t="s">
        <v>29</v>
      </c>
      <c r="C15" s="198">
        <v>4514</v>
      </c>
      <c r="D15" s="99">
        <f t="shared" si="0"/>
        <v>4514</v>
      </c>
      <c r="E15" s="99">
        <f t="shared" si="1"/>
        <v>857.66</v>
      </c>
      <c r="F15" s="291">
        <f t="shared" si="2"/>
        <v>5371.66</v>
      </c>
      <c r="G15" s="291"/>
      <c r="H15" s="99">
        <f t="shared" si="3"/>
        <v>5371.66</v>
      </c>
    </row>
    <row r="16" spans="1:9">
      <c r="A16" s="44" t="s">
        <v>27</v>
      </c>
      <c r="B16" s="16" t="s">
        <v>28</v>
      </c>
      <c r="C16" s="198">
        <v>2885</v>
      </c>
      <c r="D16" s="99">
        <f t="shared" si="0"/>
        <v>2885</v>
      </c>
      <c r="E16" s="99">
        <f t="shared" si="1"/>
        <v>548.15</v>
      </c>
      <c r="F16" s="291">
        <f t="shared" si="2"/>
        <v>3433.15</v>
      </c>
      <c r="G16" s="291"/>
      <c r="H16" s="99">
        <f t="shared" si="3"/>
        <v>3433.15</v>
      </c>
    </row>
    <row r="17" spans="1:8">
      <c r="A17" s="65" t="s">
        <v>25</v>
      </c>
      <c r="B17" s="61" t="s">
        <v>26</v>
      </c>
      <c r="C17" s="204">
        <v>1972</v>
      </c>
      <c r="D17" s="100">
        <f t="shared" si="0"/>
        <v>1972</v>
      </c>
      <c r="E17" s="100">
        <f t="shared" si="1"/>
        <v>374.68</v>
      </c>
      <c r="F17" s="292">
        <f t="shared" si="2"/>
        <v>2346.6799999999998</v>
      </c>
      <c r="G17" s="292"/>
      <c r="H17" s="100">
        <f t="shared" si="3"/>
        <v>2346.6799999999998</v>
      </c>
    </row>
    <row r="18" spans="1:8">
      <c r="A18" s="166"/>
      <c r="B18" s="166"/>
      <c r="C18" s="166"/>
      <c r="D18" s="166"/>
      <c r="E18" s="166"/>
      <c r="F18" s="166"/>
      <c r="G18" s="166"/>
      <c r="H18" s="166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  <row r="21" spans="1:8">
      <c r="A21" s="121"/>
      <c r="B21" s="121"/>
      <c r="C21" s="121"/>
      <c r="D21" s="121"/>
      <c r="E21" s="121"/>
      <c r="F21" s="121"/>
      <c r="G21" s="121"/>
      <c r="H21" s="121"/>
    </row>
  </sheetData>
  <sheetProtection algorithmName="SHA-512" hashValue="an7++XQA1bGZyFpVLs98mxjpC+8IECCVXI5/hRrMd7PXIYjv2qOhYtkD/1EDTThHApJuk1F/EkAj2y4HFWt0og==" saltValue="XPVjhH/1PMhbRbaU1F8P9w==" spinCount="100000" sheet="1" selectLockedCells="1"/>
  <mergeCells count="10">
    <mergeCell ref="A8:B10"/>
    <mergeCell ref="C5:H6"/>
    <mergeCell ref="H8:H10"/>
    <mergeCell ref="F11:G11"/>
    <mergeCell ref="A12:H12"/>
    <mergeCell ref="F13:G13"/>
    <mergeCell ref="F14:G14"/>
    <mergeCell ref="F15:G15"/>
    <mergeCell ref="F17:G17"/>
    <mergeCell ref="F16:G16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B2" sqref="B2"/>
    </sheetView>
  </sheetViews>
  <sheetFormatPr baseColWidth="10" defaultColWidth="12.33203125" defaultRowHeight="13"/>
  <cols>
    <col min="1" max="1" width="14.83203125" style="73" customWidth="1"/>
    <col min="2" max="2" width="69" style="73" customWidth="1"/>
    <col min="3" max="3" width="15.5" style="73" customWidth="1"/>
    <col min="4" max="4" width="14.5" style="73" customWidth="1"/>
    <col min="5" max="5" width="13.5" style="73" customWidth="1"/>
    <col min="6" max="6" width="9.33203125" style="73" customWidth="1"/>
    <col min="7" max="7" width="10.1640625" style="73" customWidth="1"/>
    <col min="8" max="8" width="13.5" style="73" customWidth="1"/>
    <col min="9" max="16384" width="12.3320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43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228</v>
      </c>
      <c r="B8" s="284"/>
      <c r="C8" s="35" t="s">
        <v>40</v>
      </c>
      <c r="D8" s="107">
        <f>(1-(1-C10)*(1-D10)*(1-F10)*(1-G10))</f>
        <v>0</v>
      </c>
      <c r="E8" s="33"/>
      <c r="F8" s="33"/>
      <c r="G8" s="34"/>
      <c r="H8" s="293" t="s">
        <v>3</v>
      </c>
    </row>
    <row r="9" spans="1:9" ht="27" customHeight="1">
      <c r="A9" s="285"/>
      <c r="B9" s="286"/>
      <c r="C9" s="35" t="s">
        <v>35</v>
      </c>
      <c r="D9" s="35" t="s">
        <v>39</v>
      </c>
      <c r="E9" s="35" t="s">
        <v>0</v>
      </c>
      <c r="F9" s="35" t="s">
        <v>1</v>
      </c>
      <c r="G9" s="36" t="s">
        <v>2</v>
      </c>
      <c r="H9" s="294"/>
    </row>
    <row r="10" spans="1:9" ht="12.75" customHeight="1">
      <c r="A10" s="287"/>
      <c r="B10" s="288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94"/>
    </row>
    <row r="11" spans="1:9" ht="25.5" customHeight="1">
      <c r="A11" s="151" t="s">
        <v>4</v>
      </c>
      <c r="B11" s="152" t="s">
        <v>38</v>
      </c>
      <c r="C11" s="153" t="s">
        <v>392</v>
      </c>
      <c r="D11" s="153" t="s">
        <v>391</v>
      </c>
      <c r="E11" s="153" t="s">
        <v>5</v>
      </c>
      <c r="F11" s="297" t="s">
        <v>36</v>
      </c>
      <c r="G11" s="297"/>
      <c r="H11" s="154">
        <v>0</v>
      </c>
    </row>
    <row r="12" spans="1:9">
      <c r="A12" s="64" t="s">
        <v>384</v>
      </c>
      <c r="B12" s="60" t="s">
        <v>385</v>
      </c>
      <c r="C12" s="128">
        <v>0</v>
      </c>
      <c r="D12" s="155">
        <f>C12*(1-$D$10)*(1-$C$10)</f>
        <v>0</v>
      </c>
      <c r="E12" s="155">
        <f t="shared" ref="E12:E16" si="0">+D12*$E$10</f>
        <v>0</v>
      </c>
      <c r="F12" s="298">
        <f t="shared" ref="F12:F16" si="1">(D12*(1-$F$10))*(1-$G$10)+E12</f>
        <v>0</v>
      </c>
      <c r="G12" s="298"/>
      <c r="H12" s="155">
        <f t="shared" ref="H12:H16" si="2">IF($H$11=0,F12,(F12/(1-$H$11)))</f>
        <v>0</v>
      </c>
    </row>
    <row r="13" spans="1:9">
      <c r="A13" s="43" t="s">
        <v>322</v>
      </c>
      <c r="B13" s="16" t="s">
        <v>231</v>
      </c>
      <c r="C13" s="126">
        <v>20236</v>
      </c>
      <c r="D13" s="99">
        <f t="shared" ref="D13" si="3">C13*(1-$D$10)*(1-$C$10)</f>
        <v>20236</v>
      </c>
      <c r="E13" s="99">
        <f t="shared" ref="E13" si="4">+D13*$E$10</f>
        <v>0</v>
      </c>
      <c r="F13" s="291">
        <f t="shared" ref="F13" si="5">(D13*(1-$F$10))*(1-$G$10)+E13</f>
        <v>20236</v>
      </c>
      <c r="G13" s="291"/>
      <c r="H13" s="99">
        <f t="shared" ref="H13" si="6">IF($H$11=0,F13,(F13/(1-$H$11)))</f>
        <v>20236</v>
      </c>
    </row>
    <row r="14" spans="1:9">
      <c r="A14" s="44" t="s">
        <v>413</v>
      </c>
      <c r="B14" s="16" t="s">
        <v>230</v>
      </c>
      <c r="C14" s="126">
        <v>14687</v>
      </c>
      <c r="D14" s="99">
        <f t="shared" ref="D14:D16" si="7">C14*(1-$D$10)*(1-$C$10)</f>
        <v>14687</v>
      </c>
      <c r="E14" s="99">
        <f t="shared" si="0"/>
        <v>0</v>
      </c>
      <c r="F14" s="291">
        <f t="shared" si="1"/>
        <v>14687</v>
      </c>
      <c r="G14" s="291"/>
      <c r="H14" s="99">
        <f t="shared" si="2"/>
        <v>14687</v>
      </c>
    </row>
    <row r="15" spans="1:9">
      <c r="A15" s="44" t="s">
        <v>413</v>
      </c>
      <c r="B15" s="16" t="s">
        <v>229</v>
      </c>
      <c r="C15" s="126">
        <v>14687</v>
      </c>
      <c r="D15" s="99">
        <f t="shared" si="7"/>
        <v>14687</v>
      </c>
      <c r="E15" s="99">
        <f t="shared" si="0"/>
        <v>0</v>
      </c>
      <c r="F15" s="291">
        <f t="shared" si="1"/>
        <v>14687</v>
      </c>
      <c r="G15" s="291"/>
      <c r="H15" s="99">
        <f t="shared" si="2"/>
        <v>14687</v>
      </c>
    </row>
    <row r="16" spans="1:9">
      <c r="A16" s="65" t="s">
        <v>323</v>
      </c>
      <c r="B16" s="61" t="s">
        <v>232</v>
      </c>
      <c r="C16" s="100">
        <v>9595</v>
      </c>
      <c r="D16" s="100">
        <f t="shared" si="7"/>
        <v>9595</v>
      </c>
      <c r="E16" s="100">
        <f t="shared" si="0"/>
        <v>0</v>
      </c>
      <c r="F16" s="292">
        <f t="shared" si="1"/>
        <v>9595</v>
      </c>
      <c r="G16" s="292"/>
      <c r="H16" s="100">
        <f t="shared" si="2"/>
        <v>9595</v>
      </c>
    </row>
    <row r="17" spans="1:8">
      <c r="A17" s="166"/>
      <c r="B17" s="166"/>
      <c r="C17" s="166"/>
      <c r="D17" s="166"/>
      <c r="E17" s="166"/>
      <c r="F17" s="166"/>
      <c r="G17" s="166"/>
      <c r="H17" s="166"/>
    </row>
    <row r="18" spans="1:8">
      <c r="A18" s="121"/>
      <c r="B18" s="121"/>
      <c r="C18" s="121"/>
      <c r="D18" s="121"/>
      <c r="E18" s="121"/>
      <c r="F18" s="121"/>
      <c r="G18" s="121"/>
      <c r="H18" s="121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</sheetData>
  <sheetProtection algorithmName="SHA-512" hashValue="5XbsKolRuThb14KKHy6vW31V6efoOFziaoMusZ8kW5wSGTg1Ns5QyLzgRv18yDMXW1tY/Zsa8crpE+0gE7D5Ew==" saltValue="KoTlE9Z0ydtXued8KhsE4A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C9" sqref="C9"/>
    </sheetView>
  </sheetViews>
  <sheetFormatPr baseColWidth="10" defaultColWidth="12.33203125" defaultRowHeight="13"/>
  <cols>
    <col min="1" max="1" width="14" style="76" customWidth="1"/>
    <col min="2" max="2" width="77.5" style="76" customWidth="1"/>
    <col min="3" max="3" width="14.5" style="76" customWidth="1"/>
    <col min="4" max="4" width="13.5" style="76" customWidth="1"/>
    <col min="5" max="5" width="13.6640625" style="76" customWidth="1"/>
    <col min="6" max="6" width="9.33203125" style="76" customWidth="1"/>
    <col min="7" max="7" width="9.6640625" style="76" bestFit="1" customWidth="1"/>
    <col min="8" max="8" width="13.33203125" style="76" customWidth="1"/>
    <col min="9" max="16384" width="12.3320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77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</row>
    <row r="7" spans="1:9" ht="12.75" customHeight="1">
      <c r="A7" s="283" t="s">
        <v>290</v>
      </c>
      <c r="B7" s="284"/>
      <c r="C7" s="35" t="s">
        <v>40</v>
      </c>
      <c r="D7" s="107">
        <f>(1-(1-C9)*(1-D9)*(1-F9)*(1-G9))</f>
        <v>0</v>
      </c>
      <c r="E7" s="33"/>
      <c r="F7" s="33"/>
      <c r="G7" s="34"/>
      <c r="H7" s="302" t="s">
        <v>3</v>
      </c>
    </row>
    <row r="8" spans="1:9" ht="28.5" customHeight="1">
      <c r="A8" s="285"/>
      <c r="B8" s="286"/>
      <c r="C8" s="35" t="s">
        <v>35</v>
      </c>
      <c r="D8" s="35" t="s">
        <v>39</v>
      </c>
      <c r="E8" s="35" t="s">
        <v>0</v>
      </c>
      <c r="F8" s="35" t="s">
        <v>1</v>
      </c>
      <c r="G8" s="36" t="s">
        <v>2</v>
      </c>
      <c r="H8" s="303"/>
    </row>
    <row r="9" spans="1:9" ht="12.75" customHeight="1">
      <c r="A9" s="287"/>
      <c r="B9" s="288"/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303"/>
    </row>
    <row r="10" spans="1:9" ht="25.5" customHeight="1">
      <c r="A10" s="37" t="s">
        <v>4</v>
      </c>
      <c r="B10" s="38" t="s">
        <v>37</v>
      </c>
      <c r="C10" s="106" t="s">
        <v>392</v>
      </c>
      <c r="D10" s="106" t="s">
        <v>391</v>
      </c>
      <c r="E10" s="106" t="s">
        <v>5</v>
      </c>
      <c r="F10" s="245" t="s">
        <v>36</v>
      </c>
      <c r="G10" s="245"/>
      <c r="H10" s="108">
        <v>0</v>
      </c>
    </row>
    <row r="11" spans="1:9">
      <c r="A11" s="299" t="s">
        <v>239</v>
      </c>
      <c r="B11" s="300"/>
      <c r="C11" s="301"/>
      <c r="D11" s="301"/>
      <c r="E11" s="301"/>
      <c r="F11" s="301"/>
      <c r="G11" s="301"/>
      <c r="H11" s="301"/>
    </row>
    <row r="12" spans="1:9">
      <c r="A12" s="146" t="s">
        <v>202</v>
      </c>
      <c r="B12" s="147" t="s">
        <v>233</v>
      </c>
      <c r="C12" s="97">
        <v>39086</v>
      </c>
      <c r="D12" s="101">
        <f>C12*(1-$D$9)*(1-$C$9)</f>
        <v>39086</v>
      </c>
      <c r="E12" s="101">
        <f>+D12*$E$9</f>
        <v>0</v>
      </c>
      <c r="F12" s="145">
        <f>(D12*(1-$F$9))*(1-$G$9)+E12</f>
        <v>39086</v>
      </c>
      <c r="G12" s="145"/>
      <c r="H12" s="101">
        <f>IF($H$10=0,F12,(F12/(1-$H$10)))</f>
        <v>39086</v>
      </c>
    </row>
    <row r="13" spans="1:9">
      <c r="A13" s="75" t="s">
        <v>201</v>
      </c>
      <c r="B13" s="28" t="s">
        <v>234</v>
      </c>
      <c r="C13" s="97">
        <v>28556</v>
      </c>
      <c r="D13" s="101">
        <f>C13*(1-$D$9)*(1-$C$9)</f>
        <v>28556</v>
      </c>
      <c r="E13" s="101">
        <f>+D13*$E$9</f>
        <v>0</v>
      </c>
      <c r="F13" s="145">
        <f>(D13*(1-$F$9))*(1-$G$9)+E13</f>
        <v>28556</v>
      </c>
      <c r="G13" s="145"/>
      <c r="H13" s="101">
        <f>IF($H$10=0,F13,(F13/(1-$H$10)))</f>
        <v>28556</v>
      </c>
    </row>
    <row r="14" spans="1:9">
      <c r="A14" s="75" t="s">
        <v>200</v>
      </c>
      <c r="B14" s="28" t="s">
        <v>293</v>
      </c>
      <c r="C14" s="97">
        <v>19774</v>
      </c>
      <c r="D14" s="101">
        <f>C14*(1-$D$9)*(1-$C$9)</f>
        <v>19774</v>
      </c>
      <c r="E14" s="101">
        <f>+D14*$E$9</f>
        <v>0</v>
      </c>
      <c r="F14" s="145">
        <f>(D14*(1-$F$9))*(1-$G$9)+E14</f>
        <v>19774</v>
      </c>
      <c r="G14" s="145"/>
      <c r="H14" s="101">
        <f>IF($H$10=0,F14,(F14/(1-$H$10)))</f>
        <v>19774</v>
      </c>
    </row>
    <row r="15" spans="1:9">
      <c r="A15" s="75" t="s">
        <v>199</v>
      </c>
      <c r="B15" s="28" t="s">
        <v>291</v>
      </c>
      <c r="C15" s="97">
        <v>39587</v>
      </c>
      <c r="D15" s="101">
        <f t="shared" ref="D15:D17" si="0">C15*(1-$D$9)*(1-$C$9)</f>
        <v>39587</v>
      </c>
      <c r="E15" s="101">
        <f t="shared" ref="E15:E17" si="1">+D15*$E$9</f>
        <v>0</v>
      </c>
      <c r="F15" s="145">
        <f t="shared" ref="F15:F17" si="2">(D15*(1-$F$9))*(1-$G$9)+E15</f>
        <v>39587</v>
      </c>
      <c r="G15" s="145"/>
      <c r="H15" s="101">
        <f t="shared" ref="H15:H17" si="3">IF($H$10=0,F15,(F15/(1-$H$10)))</f>
        <v>39587</v>
      </c>
    </row>
    <row r="16" spans="1:9">
      <c r="A16" s="75" t="s">
        <v>198</v>
      </c>
      <c r="B16" s="28" t="s">
        <v>292</v>
      </c>
      <c r="C16" s="97">
        <v>30567</v>
      </c>
      <c r="D16" s="101">
        <f t="shared" si="0"/>
        <v>30567</v>
      </c>
      <c r="E16" s="101">
        <f t="shared" si="1"/>
        <v>0</v>
      </c>
      <c r="F16" s="145">
        <f t="shared" si="2"/>
        <v>30567</v>
      </c>
      <c r="G16" s="145"/>
      <c r="H16" s="101">
        <f t="shared" si="3"/>
        <v>30567</v>
      </c>
    </row>
    <row r="17" spans="1:8">
      <c r="A17" s="75" t="s">
        <v>197</v>
      </c>
      <c r="B17" s="28" t="s">
        <v>235</v>
      </c>
      <c r="C17" s="97">
        <v>20360</v>
      </c>
      <c r="D17" s="101">
        <f t="shared" si="0"/>
        <v>20360</v>
      </c>
      <c r="E17" s="101">
        <f t="shared" si="1"/>
        <v>0</v>
      </c>
      <c r="F17" s="145">
        <f t="shared" si="2"/>
        <v>20360</v>
      </c>
      <c r="G17" s="145"/>
      <c r="H17" s="101">
        <f t="shared" si="3"/>
        <v>20360</v>
      </c>
    </row>
    <row r="18" spans="1:8">
      <c r="A18" s="75" t="s">
        <v>196</v>
      </c>
      <c r="B18" s="28" t="s">
        <v>236</v>
      </c>
      <c r="C18" s="97">
        <v>13604</v>
      </c>
      <c r="D18" s="101">
        <f>C18*(1-$D$9)*(1-$C$9)</f>
        <v>13604</v>
      </c>
      <c r="E18" s="101">
        <f>+D18*$E$9</f>
        <v>0</v>
      </c>
      <c r="F18" s="145">
        <f>(D18*(1-$F$9))*(1-$G$9)+E18</f>
        <v>13604</v>
      </c>
      <c r="G18" s="145"/>
      <c r="H18" s="101">
        <f>IF($H$10=0,F18,(F18/(1-$H$10)))</f>
        <v>13604</v>
      </c>
    </row>
    <row r="19" spans="1:8">
      <c r="A19" s="75" t="s">
        <v>204</v>
      </c>
      <c r="B19" s="28" t="s">
        <v>237</v>
      </c>
      <c r="C19" s="97">
        <v>11163</v>
      </c>
      <c r="D19" s="101">
        <f>C19*(1-$D$9)*(1-$C$9)</f>
        <v>11163</v>
      </c>
      <c r="E19" s="101">
        <f>+D19*$E$9</f>
        <v>0</v>
      </c>
      <c r="F19" s="145">
        <f>(D19*(1-$F$9))*(1-$G$9)+E19</f>
        <v>11163</v>
      </c>
      <c r="G19" s="145"/>
      <c r="H19" s="101">
        <f>IF($H$10=0,F19,(F19/(1-$H$10)))</f>
        <v>11163</v>
      </c>
    </row>
    <row r="20" spans="1:8">
      <c r="A20" s="148" t="s">
        <v>203</v>
      </c>
      <c r="B20" s="149" t="s">
        <v>238</v>
      </c>
      <c r="C20" s="98">
        <v>9173</v>
      </c>
      <c r="D20" s="102">
        <f>C20*(1-$D$9)*(1-$C$9)</f>
        <v>9173</v>
      </c>
      <c r="E20" s="102">
        <f>+D20*$E$9</f>
        <v>0</v>
      </c>
      <c r="F20" s="144">
        <f>(D20*(1-$F$9))*(1-$G$9)+E20</f>
        <v>9173</v>
      </c>
      <c r="G20" s="144"/>
      <c r="H20" s="102">
        <f>IF($H$10=0,F20,(F20/(1-$H$10)))</f>
        <v>9173</v>
      </c>
    </row>
    <row r="21" spans="1:8">
      <c r="A21" s="178"/>
      <c r="B21" s="178"/>
      <c r="C21" s="178"/>
      <c r="D21" s="178"/>
      <c r="E21" s="178"/>
      <c r="F21" s="178"/>
      <c r="G21" s="178"/>
      <c r="H21" s="178"/>
    </row>
    <row r="22" spans="1:8">
      <c r="A22" s="122"/>
      <c r="B22" s="122"/>
      <c r="C22" s="122"/>
      <c r="D22" s="122"/>
      <c r="E22" s="122"/>
      <c r="F22" s="122"/>
      <c r="G22" s="122"/>
      <c r="H22" s="122"/>
    </row>
    <row r="23" spans="1:8">
      <c r="A23" s="122"/>
      <c r="B23" s="122"/>
      <c r="C23" s="122"/>
      <c r="D23" s="122"/>
      <c r="E23" s="122"/>
      <c r="F23" s="122"/>
      <c r="G23" s="122"/>
      <c r="H23" s="122"/>
    </row>
    <row r="24" spans="1:8">
      <c r="A24" s="122"/>
      <c r="B24" s="122"/>
      <c r="C24" s="122"/>
      <c r="D24" s="122"/>
      <c r="E24" s="122"/>
      <c r="F24" s="122"/>
      <c r="G24" s="122"/>
      <c r="H24" s="122"/>
    </row>
    <row r="27" spans="1:8">
      <c r="D27" s="78"/>
    </row>
  </sheetData>
  <sheetProtection algorithmName="SHA-512" hashValue="ur+mvviXCZOvkaMtOynBp4DO1av9GrpCgKX3kM9k1UJtDKWa+GQ9MdF/bFLuQ+pZ4HctbymMxvUO6MDn0cmldQ==" saltValue="FG+Fluo/kET+wBHtCzRquA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A12" sqref="A12"/>
    </sheetView>
  </sheetViews>
  <sheetFormatPr baseColWidth="10" defaultColWidth="12.33203125" defaultRowHeight="13"/>
  <cols>
    <col min="1" max="1" width="18.6640625" style="32" customWidth="1"/>
    <col min="2" max="2" width="52.5" style="32" customWidth="1"/>
    <col min="3" max="3" width="16.5" style="32" customWidth="1"/>
    <col min="4" max="4" width="17.6640625" style="32" bestFit="1" customWidth="1"/>
    <col min="5" max="5" width="16.5" style="32" customWidth="1"/>
    <col min="6" max="6" width="9.1640625" style="32" customWidth="1"/>
    <col min="7" max="7" width="9.6640625" style="32" bestFit="1" customWidth="1"/>
    <col min="8" max="8" width="14.83203125" style="32" customWidth="1"/>
    <col min="9" max="16384" width="12.33203125" style="32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33"/>
      <c r="D5" s="233"/>
      <c r="E5" s="233"/>
      <c r="F5" s="233"/>
      <c r="G5" s="233"/>
      <c r="H5" s="233"/>
    </row>
    <row r="6" spans="1:8" ht="12.75" customHeight="1">
      <c r="A6" s="311" t="s">
        <v>324</v>
      </c>
      <c r="B6" s="312"/>
      <c r="C6" s="35" t="s">
        <v>40</v>
      </c>
      <c r="D6" s="107">
        <f>(1-(1-C8)*(1-D8)*(1-F8)*(1-G8))</f>
        <v>0</v>
      </c>
      <c r="E6" s="33"/>
      <c r="F6" s="33"/>
      <c r="G6" s="34"/>
      <c r="H6" s="317" t="s">
        <v>3</v>
      </c>
    </row>
    <row r="7" spans="1:8" ht="12.75" customHeight="1">
      <c r="A7" s="313"/>
      <c r="B7" s="314"/>
      <c r="C7" s="35" t="s">
        <v>35</v>
      </c>
      <c r="D7" s="35" t="s">
        <v>39</v>
      </c>
      <c r="E7" s="35" t="s">
        <v>0</v>
      </c>
      <c r="F7" s="35" t="s">
        <v>1</v>
      </c>
      <c r="G7" s="36" t="s">
        <v>2</v>
      </c>
      <c r="H7" s="318"/>
    </row>
    <row r="8" spans="1:8" ht="12.75" customHeight="1">
      <c r="A8" s="315"/>
      <c r="B8" s="316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318"/>
    </row>
    <row r="9" spans="1:8" ht="26" customHeight="1">
      <c r="A9" s="37" t="s">
        <v>4</v>
      </c>
      <c r="B9" s="38" t="s">
        <v>37</v>
      </c>
      <c r="C9" s="106" t="s">
        <v>392</v>
      </c>
      <c r="D9" s="106" t="s">
        <v>391</v>
      </c>
      <c r="E9" s="106" t="s">
        <v>5</v>
      </c>
      <c r="F9" s="245" t="s">
        <v>36</v>
      </c>
      <c r="G9" s="245"/>
      <c r="H9" s="119">
        <v>0</v>
      </c>
    </row>
    <row r="10" spans="1:8">
      <c r="A10" s="295" t="s">
        <v>295</v>
      </c>
      <c r="B10" s="295"/>
      <c r="C10" s="295"/>
      <c r="D10" s="295"/>
      <c r="E10" s="295"/>
      <c r="F10" s="295"/>
      <c r="G10" s="295"/>
      <c r="H10" s="295"/>
    </row>
    <row r="11" spans="1:8">
      <c r="A11" s="44" t="s">
        <v>404</v>
      </c>
      <c r="B11" s="16" t="s">
        <v>33</v>
      </c>
      <c r="C11" s="165">
        <v>0</v>
      </c>
      <c r="D11" s="104">
        <f t="shared" ref="D11:D18" si="0">C11*(1-$D$8)*(1-$C$8)</f>
        <v>0</v>
      </c>
      <c r="E11" s="104">
        <f t="shared" ref="E11:E18" si="1">+D11*$E$8</f>
        <v>0</v>
      </c>
      <c r="F11" s="308">
        <f t="shared" ref="F11:F18" si="2">(D11*(1-$F$8))*(1-$G$8)+E11</f>
        <v>0</v>
      </c>
      <c r="G11" s="308"/>
      <c r="H11" s="104">
        <f t="shared" ref="H11:H18" si="3">(F11/(1-$H$9))</f>
        <v>0</v>
      </c>
    </row>
    <row r="12" spans="1:8">
      <c r="A12" s="84" t="s">
        <v>41</v>
      </c>
      <c r="B12" s="17" t="s">
        <v>205</v>
      </c>
      <c r="C12" s="165">
        <v>0</v>
      </c>
      <c r="D12" s="105">
        <f t="shared" si="0"/>
        <v>0</v>
      </c>
      <c r="E12" s="105">
        <f t="shared" si="1"/>
        <v>0</v>
      </c>
      <c r="F12" s="304">
        <f t="shared" si="2"/>
        <v>0</v>
      </c>
      <c r="G12" s="304"/>
      <c r="H12" s="105">
        <f t="shared" si="3"/>
        <v>0</v>
      </c>
    </row>
    <row r="13" spans="1:8">
      <c r="A13" s="84" t="s">
        <v>328</v>
      </c>
      <c r="B13" s="17" t="s">
        <v>325</v>
      </c>
      <c r="C13" s="165">
        <v>120825</v>
      </c>
      <c r="D13" s="105">
        <f t="shared" si="0"/>
        <v>120825</v>
      </c>
      <c r="E13" s="105">
        <f t="shared" si="1"/>
        <v>0</v>
      </c>
      <c r="F13" s="304">
        <f t="shared" si="2"/>
        <v>120825</v>
      </c>
      <c r="G13" s="304"/>
      <c r="H13" s="105">
        <f t="shared" si="3"/>
        <v>120825</v>
      </c>
    </row>
    <row r="14" spans="1:8">
      <c r="A14" s="84" t="s">
        <v>329</v>
      </c>
      <c r="B14" s="17" t="s">
        <v>326</v>
      </c>
      <c r="C14" s="165">
        <v>0</v>
      </c>
      <c r="D14" s="105">
        <f t="shared" si="0"/>
        <v>0</v>
      </c>
      <c r="E14" s="105">
        <f t="shared" si="1"/>
        <v>0</v>
      </c>
      <c r="F14" s="304">
        <f t="shared" si="2"/>
        <v>0</v>
      </c>
      <c r="G14" s="304"/>
      <c r="H14" s="105">
        <f t="shared" si="3"/>
        <v>0</v>
      </c>
    </row>
    <row r="15" spans="1:8">
      <c r="A15" s="84" t="s">
        <v>335</v>
      </c>
      <c r="B15" s="17" t="s">
        <v>327</v>
      </c>
      <c r="C15" s="165">
        <v>82479</v>
      </c>
      <c r="D15" s="105">
        <f t="shared" si="0"/>
        <v>82479</v>
      </c>
      <c r="E15" s="105">
        <f t="shared" si="1"/>
        <v>0</v>
      </c>
      <c r="F15" s="304">
        <f t="shared" si="2"/>
        <v>82479</v>
      </c>
      <c r="G15" s="304"/>
      <c r="H15" s="105">
        <f t="shared" si="3"/>
        <v>82479</v>
      </c>
    </row>
    <row r="16" spans="1:8">
      <c r="A16" s="84" t="s">
        <v>42</v>
      </c>
      <c r="B16" s="17" t="s">
        <v>294</v>
      </c>
      <c r="C16" s="165">
        <v>66493</v>
      </c>
      <c r="D16" s="105">
        <f t="shared" si="0"/>
        <v>66493</v>
      </c>
      <c r="E16" s="105">
        <f t="shared" si="1"/>
        <v>0</v>
      </c>
      <c r="F16" s="304">
        <f t="shared" si="2"/>
        <v>66493</v>
      </c>
      <c r="G16" s="304"/>
      <c r="H16" s="105">
        <f t="shared" si="3"/>
        <v>66493</v>
      </c>
    </row>
    <row r="17" spans="1:8">
      <c r="A17" s="84" t="s">
        <v>477</v>
      </c>
      <c r="B17" s="17" t="s">
        <v>478</v>
      </c>
      <c r="C17" s="165">
        <v>125880</v>
      </c>
      <c r="D17" s="105">
        <f t="shared" si="0"/>
        <v>125880</v>
      </c>
      <c r="E17" s="105">
        <f t="shared" si="1"/>
        <v>0</v>
      </c>
      <c r="F17" s="304">
        <f t="shared" si="2"/>
        <v>125880</v>
      </c>
      <c r="G17" s="304"/>
      <c r="H17" s="105">
        <f t="shared" si="3"/>
        <v>125880</v>
      </c>
    </row>
    <row r="18" spans="1:8">
      <c r="A18" s="79" t="s">
        <v>479</v>
      </c>
      <c r="B18" s="17" t="s">
        <v>480</v>
      </c>
      <c r="C18" s="165">
        <v>99878</v>
      </c>
      <c r="D18" s="105">
        <f t="shared" si="0"/>
        <v>99878</v>
      </c>
      <c r="E18" s="105">
        <f t="shared" si="1"/>
        <v>0</v>
      </c>
      <c r="F18" s="304">
        <f t="shared" si="2"/>
        <v>99878</v>
      </c>
      <c r="G18" s="304"/>
      <c r="H18" s="105">
        <f t="shared" si="3"/>
        <v>99878</v>
      </c>
    </row>
    <row r="19" spans="1:8">
      <c r="A19" s="309" t="s">
        <v>296</v>
      </c>
      <c r="B19" s="310"/>
      <c r="C19" s="310"/>
      <c r="D19" s="310"/>
      <c r="E19" s="310"/>
      <c r="F19" s="310"/>
      <c r="G19" s="310"/>
      <c r="H19" s="310"/>
    </row>
    <row r="20" spans="1:8">
      <c r="A20" s="81" t="s">
        <v>475</v>
      </c>
      <c r="B20" s="60" t="s">
        <v>476</v>
      </c>
      <c r="C20" s="165">
        <v>66992</v>
      </c>
      <c r="D20" s="103">
        <f>C20*(1-$D$8)*(1-$C$8)</f>
        <v>66992</v>
      </c>
      <c r="E20" s="103">
        <f t="shared" ref="E20" si="4">+D20*$E$8</f>
        <v>0</v>
      </c>
      <c r="F20" s="307">
        <f>(D20*(1-$F$8))*(1-$G$8)+E20</f>
        <v>66992</v>
      </c>
      <c r="G20" s="307"/>
      <c r="H20" s="103">
        <f>(F20/(1-$H$9))</f>
        <v>66992</v>
      </c>
    </row>
    <row r="21" spans="1:8">
      <c r="A21" s="81" t="s">
        <v>446</v>
      </c>
      <c r="B21" s="60" t="s">
        <v>451</v>
      </c>
      <c r="C21" s="165">
        <v>0</v>
      </c>
      <c r="D21" s="105">
        <f>C21*(1-$D$8)*(1-$C$8)</f>
        <v>0</v>
      </c>
      <c r="E21" s="105">
        <f>+D21*$E$8</f>
        <v>0</v>
      </c>
      <c r="F21" s="304">
        <f>(D21*(1-$F$8))*(1-$G$8)+E21</f>
        <v>0</v>
      </c>
      <c r="G21" s="304"/>
      <c r="H21" s="105">
        <f>(F21/(1-$H$9))</f>
        <v>0</v>
      </c>
    </row>
    <row r="22" spans="1:8">
      <c r="A22" s="84" t="s">
        <v>447</v>
      </c>
      <c r="B22" s="17" t="s">
        <v>450</v>
      </c>
      <c r="C22" s="165">
        <v>49064</v>
      </c>
      <c r="D22" s="104">
        <f>C22*(1-$D$8)*(1-$C$8)</f>
        <v>49064</v>
      </c>
      <c r="E22" s="104">
        <f>+D22*$E$8</f>
        <v>0</v>
      </c>
      <c r="F22" s="308">
        <f>(D22*(1-$F$8))*(1-$G$8)+E22</f>
        <v>49064</v>
      </c>
      <c r="G22" s="308"/>
      <c r="H22" s="104">
        <f>(F22/(1-$H$9))</f>
        <v>49064</v>
      </c>
    </row>
    <row r="23" spans="1:8" ht="12.75" customHeight="1">
      <c r="A23" s="80" t="s">
        <v>452</v>
      </c>
      <c r="B23" s="16" t="s">
        <v>453</v>
      </c>
      <c r="C23" s="165">
        <v>48607</v>
      </c>
      <c r="D23" s="105">
        <f>C23*(1-$D$8)*(1-$C$8)</f>
        <v>48607</v>
      </c>
      <c r="E23" s="105">
        <f t="shared" ref="E23:E24" si="5">+D23*$E$8</f>
        <v>0</v>
      </c>
      <c r="F23" s="304">
        <f t="shared" ref="F23:F24" si="6">(D23*(1-$F$8))*(1-$G$8)+E23</f>
        <v>48607</v>
      </c>
      <c r="G23" s="304"/>
      <c r="H23" s="105">
        <f t="shared" ref="H23:H24" si="7">(F23/(1-$H$9))</f>
        <v>48607</v>
      </c>
    </row>
    <row r="24" spans="1:8">
      <c r="A24" s="159" t="s">
        <v>448</v>
      </c>
      <c r="B24" s="160" t="s">
        <v>449</v>
      </c>
      <c r="C24" s="165">
        <v>63259</v>
      </c>
      <c r="D24" s="161">
        <f t="shared" ref="D24" si="8">C24*(1-$D$8)*(1-$C$8)</f>
        <v>63259</v>
      </c>
      <c r="E24" s="161">
        <f t="shared" si="5"/>
        <v>0</v>
      </c>
      <c r="F24" s="306">
        <f t="shared" si="6"/>
        <v>63259</v>
      </c>
      <c r="G24" s="306"/>
      <c r="H24" s="161">
        <f t="shared" si="7"/>
        <v>63259</v>
      </c>
    </row>
    <row r="25" spans="1:8">
      <c r="A25" s="173"/>
      <c r="B25" s="174"/>
      <c r="C25" s="175"/>
      <c r="D25" s="176"/>
      <c r="E25" s="176"/>
      <c r="F25" s="177"/>
      <c r="G25" s="177"/>
      <c r="H25" s="176"/>
    </row>
    <row r="26" spans="1:8">
      <c r="A26" s="158"/>
      <c r="B26" s="158"/>
      <c r="C26" s="158"/>
      <c r="D26" s="123"/>
      <c r="E26" s="123"/>
      <c r="F26" s="124"/>
      <c r="G26" s="124"/>
      <c r="H26" s="123"/>
    </row>
    <row r="27" spans="1:8">
      <c r="A27" s="305" t="s">
        <v>387</v>
      </c>
      <c r="B27" s="305"/>
      <c r="C27" s="158"/>
      <c r="D27" s="123"/>
      <c r="E27" s="123"/>
      <c r="F27" s="124"/>
      <c r="G27" s="124"/>
      <c r="H27" s="123"/>
    </row>
    <row r="28" spans="1:8">
      <c r="A28" s="156"/>
      <c r="B28" s="157"/>
      <c r="C28" s="158"/>
      <c r="D28" s="123"/>
      <c r="E28" s="123"/>
      <c r="F28" s="124"/>
      <c r="G28" s="124"/>
      <c r="H28" s="123"/>
    </row>
  </sheetData>
  <sheetProtection algorithmName="SHA-512" hashValue="MI8vnzTmd9hLkX6prOFSBxXumegmaH0u9tfhFXvQSMxjztdZOVikRW+YRRA+Mz43pjJSfvjNm/j1QZlKFNm8eg==" saltValue="o4w5GODwrsF6aaoXVv3UNQ==" spinCount="100000" sheet="1" selectLockedCells="1"/>
  <mergeCells count="20">
    <mergeCell ref="F14:G14"/>
    <mergeCell ref="C5:H5"/>
    <mergeCell ref="A6:B8"/>
    <mergeCell ref="H6:H8"/>
    <mergeCell ref="F12:G12"/>
    <mergeCell ref="F13:G13"/>
    <mergeCell ref="F9:G9"/>
    <mergeCell ref="A10:H10"/>
    <mergeCell ref="F11:G11"/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30"/>
  <sheetViews>
    <sheetView showRowColHeaders="0" workbookViewId="0">
      <selection activeCell="A27" sqref="A27"/>
    </sheetView>
  </sheetViews>
  <sheetFormatPr baseColWidth="10" defaultColWidth="12.33203125" defaultRowHeight="13"/>
  <cols>
    <col min="1" max="1" width="14.83203125" style="73" customWidth="1"/>
    <col min="2" max="2" width="56.33203125" style="73" customWidth="1"/>
    <col min="3" max="3" width="15.5" style="73" customWidth="1"/>
    <col min="4" max="4" width="14.5" style="73" customWidth="1"/>
    <col min="5" max="5" width="13.5" style="73" customWidth="1"/>
    <col min="6" max="6" width="9.33203125" style="73" customWidth="1"/>
    <col min="7" max="7" width="10.1640625" style="73" customWidth="1"/>
    <col min="8" max="8" width="13.5" style="73" customWidth="1"/>
    <col min="9" max="16384" width="12.3320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407</v>
      </c>
      <c r="B8" s="284"/>
      <c r="C8" s="35" t="s">
        <v>40</v>
      </c>
      <c r="D8" s="107">
        <f>(1-(1-C10)*(1-D10)*(1-F10)*(1-G10))</f>
        <v>0</v>
      </c>
      <c r="E8" s="33"/>
      <c r="F8" s="33"/>
      <c r="G8" s="34"/>
      <c r="H8" s="293" t="s">
        <v>3</v>
      </c>
    </row>
    <row r="9" spans="1:9" ht="27" customHeight="1">
      <c r="A9" s="285"/>
      <c r="B9" s="286"/>
      <c r="C9" s="35" t="s">
        <v>35</v>
      </c>
      <c r="D9" s="35" t="s">
        <v>39</v>
      </c>
      <c r="E9" s="35" t="s">
        <v>0</v>
      </c>
      <c r="F9" s="35" t="s">
        <v>1</v>
      </c>
      <c r="G9" s="36" t="s">
        <v>2</v>
      </c>
      <c r="H9" s="294"/>
    </row>
    <row r="10" spans="1:9" ht="12.75" customHeight="1">
      <c r="A10" s="285"/>
      <c r="B10" s="286"/>
      <c r="C10" s="193">
        <v>0</v>
      </c>
      <c r="D10" s="193">
        <v>0</v>
      </c>
      <c r="E10" s="194">
        <v>0</v>
      </c>
      <c r="F10" s="193">
        <v>0</v>
      </c>
      <c r="G10" s="193">
        <v>0</v>
      </c>
      <c r="H10" s="294"/>
    </row>
    <row r="11" spans="1:9" ht="12.75" customHeight="1">
      <c r="A11" s="319" t="s">
        <v>408</v>
      </c>
      <c r="B11" s="320"/>
      <c r="C11" s="320"/>
      <c r="D11" s="320"/>
      <c r="E11" s="320"/>
      <c r="F11" s="320"/>
      <c r="G11" s="320"/>
      <c r="H11" s="321"/>
    </row>
    <row r="12" spans="1:9" ht="27.5" customHeight="1">
      <c r="A12" s="151" t="s">
        <v>4</v>
      </c>
      <c r="B12" s="152" t="s">
        <v>38</v>
      </c>
      <c r="C12" s="153" t="s">
        <v>392</v>
      </c>
      <c r="D12" s="153" t="s">
        <v>391</v>
      </c>
      <c r="E12" s="153" t="s">
        <v>5</v>
      </c>
      <c r="F12" s="297" t="s">
        <v>36</v>
      </c>
      <c r="G12" s="297"/>
      <c r="H12" s="154">
        <v>0</v>
      </c>
    </row>
    <row r="13" spans="1:9">
      <c r="A13" s="208" t="s">
        <v>440</v>
      </c>
      <c r="B13" s="205" t="s">
        <v>441</v>
      </c>
      <c r="C13" s="128">
        <v>841</v>
      </c>
      <c r="D13" s="155">
        <f>C13*(1-$D$10)*(1-$C$10)</f>
        <v>841</v>
      </c>
      <c r="E13" s="155">
        <f t="shared" ref="E13" si="0">+D13*$E$10</f>
        <v>0</v>
      </c>
      <c r="F13" s="298">
        <f t="shared" ref="F13" si="1">(D13*(1-$F$10))*(1-$G$10)+E13</f>
        <v>841</v>
      </c>
      <c r="G13" s="298"/>
      <c r="H13" s="181">
        <f t="shared" ref="H13" si="2">IF($H$12=0,F13,(F13/(1-$H$12)))</f>
        <v>841</v>
      </c>
    </row>
    <row r="14" spans="1:9">
      <c r="A14" s="206" t="s">
        <v>340</v>
      </c>
      <c r="B14" s="16" t="s">
        <v>442</v>
      </c>
      <c r="C14" s="126">
        <v>1422</v>
      </c>
      <c r="D14" s="99">
        <f>C14*(1-$D$10)*(1-$C$10)</f>
        <v>1422</v>
      </c>
      <c r="E14" s="99">
        <f t="shared" ref="E14" si="3">+D14*$E$10</f>
        <v>0</v>
      </c>
      <c r="F14" s="291">
        <f t="shared" ref="F14" si="4">(D14*(1-$F$10))*(1-$G$10)+E14</f>
        <v>1422</v>
      </c>
      <c r="G14" s="291"/>
      <c r="H14" s="182">
        <f t="shared" ref="H14" si="5">IF($H$12=0,F14,(F14/(1-$H$12)))</f>
        <v>1422</v>
      </c>
    </row>
    <row r="15" spans="1:9">
      <c r="A15" s="207" t="s">
        <v>482</v>
      </c>
      <c r="B15" s="61" t="s">
        <v>483</v>
      </c>
      <c r="C15" s="129">
        <v>2301</v>
      </c>
      <c r="D15" s="100">
        <f>C15*(1-$D$10)*(1-$C$10)</f>
        <v>2301</v>
      </c>
      <c r="E15" s="100">
        <f t="shared" ref="E15" si="6">+D15*$E$10</f>
        <v>0</v>
      </c>
      <c r="F15" s="292">
        <f t="shared" ref="F15" si="7">(D15*(1-$F$10))*(1-$G$10)+E15</f>
        <v>2301</v>
      </c>
      <c r="G15" s="292"/>
      <c r="H15" s="183">
        <f t="shared" ref="H15" si="8">IF($H$12=0,F15,(F15/(1-$H$12)))</f>
        <v>2301</v>
      </c>
    </row>
    <row r="16" spans="1:9" ht="14">
      <c r="A16" s="195" t="s">
        <v>409</v>
      </c>
      <c r="B16" s="196"/>
      <c r="C16" s="190"/>
      <c r="D16" s="190"/>
      <c r="E16" s="191"/>
      <c r="F16" s="190"/>
      <c r="G16" s="190"/>
      <c r="H16" s="197"/>
    </row>
    <row r="17" spans="1:8">
      <c r="A17" s="209" t="s">
        <v>410</v>
      </c>
      <c r="B17" s="205" t="s">
        <v>493</v>
      </c>
      <c r="C17" s="210">
        <v>3175</v>
      </c>
      <c r="D17" s="155">
        <f>C17*(1-$D$10)*(1-$C$10)</f>
        <v>3175</v>
      </c>
      <c r="E17" s="155">
        <f t="shared" ref="E17" si="9">+D17*$E$10</f>
        <v>0</v>
      </c>
      <c r="F17" s="298">
        <f t="shared" ref="F17" si="10">(D17*(1-$F$10))*(1-$G$10)+E17</f>
        <v>3175</v>
      </c>
      <c r="G17" s="298"/>
      <c r="H17" s="181">
        <f t="shared" ref="H17" si="11">IF($H$12=0,F17,(F17/(1-$H$12)))</f>
        <v>3175</v>
      </c>
    </row>
    <row r="18" spans="1:8">
      <c r="A18" s="211" t="s">
        <v>484</v>
      </c>
      <c r="B18" s="131" t="s">
        <v>494</v>
      </c>
      <c r="C18" s="212">
        <v>4222</v>
      </c>
      <c r="D18" s="99">
        <f t="shared" ref="D18:D26" si="12">C18*(1-$D$10)*(1-$C$10)</f>
        <v>4222</v>
      </c>
      <c r="E18" s="99">
        <f t="shared" ref="E18:E26" si="13">+D18*$E$10</f>
        <v>0</v>
      </c>
      <c r="F18" s="291">
        <f t="shared" ref="F18:F26" si="14">(D18*(1-$F$10))*(1-$G$10)+E18</f>
        <v>4222</v>
      </c>
      <c r="G18" s="291"/>
      <c r="H18" s="182">
        <f t="shared" ref="H18:H26" si="15">IF($H$12=0,F18,(F18/(1-$H$12)))</f>
        <v>4222</v>
      </c>
    </row>
    <row r="19" spans="1:8">
      <c r="A19" s="211" t="s">
        <v>485</v>
      </c>
      <c r="B19" s="192" t="s">
        <v>495</v>
      </c>
      <c r="C19" s="212">
        <v>1044</v>
      </c>
      <c r="D19" s="99">
        <f t="shared" si="12"/>
        <v>1044</v>
      </c>
      <c r="E19" s="99">
        <f t="shared" si="13"/>
        <v>0</v>
      </c>
      <c r="F19" s="291">
        <f t="shared" si="14"/>
        <v>1044</v>
      </c>
      <c r="G19" s="291"/>
      <c r="H19" s="182">
        <f t="shared" si="15"/>
        <v>1044</v>
      </c>
    </row>
    <row r="20" spans="1:8">
      <c r="A20" s="211" t="s">
        <v>486</v>
      </c>
      <c r="B20" s="131" t="s">
        <v>496</v>
      </c>
      <c r="C20" s="212">
        <v>1291</v>
      </c>
      <c r="D20" s="99">
        <f t="shared" si="12"/>
        <v>1291</v>
      </c>
      <c r="E20" s="99">
        <f t="shared" si="13"/>
        <v>0</v>
      </c>
      <c r="F20" s="291">
        <f t="shared" si="14"/>
        <v>1291</v>
      </c>
      <c r="G20" s="291"/>
      <c r="H20" s="182">
        <f t="shared" si="15"/>
        <v>1291</v>
      </c>
    </row>
    <row r="21" spans="1:8">
      <c r="A21" s="211" t="s">
        <v>487</v>
      </c>
      <c r="B21" s="131" t="s">
        <v>497</v>
      </c>
      <c r="C21" s="212">
        <v>1417</v>
      </c>
      <c r="D21" s="99">
        <f t="shared" si="12"/>
        <v>1417</v>
      </c>
      <c r="E21" s="99">
        <f t="shared" si="13"/>
        <v>0</v>
      </c>
      <c r="F21" s="291">
        <f t="shared" si="14"/>
        <v>1417</v>
      </c>
      <c r="G21" s="291"/>
      <c r="H21" s="182">
        <f t="shared" si="15"/>
        <v>1417</v>
      </c>
    </row>
    <row r="22" spans="1:8">
      <c r="A22" s="231" t="s">
        <v>488</v>
      </c>
      <c r="B22" s="232" t="s">
        <v>498</v>
      </c>
      <c r="C22" s="212">
        <v>1669</v>
      </c>
      <c r="D22" s="99">
        <f t="shared" si="12"/>
        <v>1669</v>
      </c>
      <c r="E22" s="99">
        <f t="shared" si="13"/>
        <v>0</v>
      </c>
      <c r="F22" s="291">
        <f t="shared" ref="F22:F25" si="16">(D22*(1-$F$10))*(1-$G$10)+E22</f>
        <v>1669</v>
      </c>
      <c r="G22" s="291"/>
      <c r="H22" s="182">
        <f t="shared" si="15"/>
        <v>1669</v>
      </c>
    </row>
    <row r="23" spans="1:8">
      <c r="A23" s="231" t="s">
        <v>489</v>
      </c>
      <c r="B23" s="232" t="s">
        <v>499</v>
      </c>
      <c r="C23" s="212">
        <v>2082</v>
      </c>
      <c r="D23" s="99">
        <f t="shared" si="12"/>
        <v>2082</v>
      </c>
      <c r="E23" s="99">
        <f t="shared" si="13"/>
        <v>0</v>
      </c>
      <c r="F23" s="291">
        <f t="shared" si="16"/>
        <v>2082</v>
      </c>
      <c r="G23" s="291"/>
      <c r="H23" s="182">
        <f t="shared" si="15"/>
        <v>2082</v>
      </c>
    </row>
    <row r="24" spans="1:8">
      <c r="A24" s="231" t="s">
        <v>490</v>
      </c>
      <c r="B24" s="232" t="s">
        <v>500</v>
      </c>
      <c r="C24" s="212">
        <v>1639</v>
      </c>
      <c r="D24" s="99">
        <f t="shared" si="12"/>
        <v>1639</v>
      </c>
      <c r="E24" s="99">
        <f t="shared" si="13"/>
        <v>0</v>
      </c>
      <c r="F24" s="291">
        <f t="shared" si="16"/>
        <v>1639</v>
      </c>
      <c r="G24" s="291"/>
      <c r="H24" s="182">
        <f t="shared" si="15"/>
        <v>1639</v>
      </c>
    </row>
    <row r="25" spans="1:8">
      <c r="A25" s="231" t="s">
        <v>491</v>
      </c>
      <c r="B25" s="232" t="s">
        <v>501</v>
      </c>
      <c r="C25" s="212">
        <v>3347</v>
      </c>
      <c r="D25" s="99">
        <f t="shared" si="12"/>
        <v>3347</v>
      </c>
      <c r="E25" s="99">
        <f t="shared" si="13"/>
        <v>0</v>
      </c>
      <c r="F25" s="291">
        <f t="shared" si="16"/>
        <v>3347</v>
      </c>
      <c r="G25" s="291"/>
      <c r="H25" s="182">
        <f t="shared" si="15"/>
        <v>3347</v>
      </c>
    </row>
    <row r="26" spans="1:8" ht="14">
      <c r="A26" s="213" t="s">
        <v>492</v>
      </c>
      <c r="B26" s="214" t="s">
        <v>502</v>
      </c>
      <c r="C26" s="215">
        <v>5684</v>
      </c>
      <c r="D26" s="100">
        <f t="shared" si="12"/>
        <v>5684</v>
      </c>
      <c r="E26" s="100">
        <f t="shared" si="13"/>
        <v>0</v>
      </c>
      <c r="F26" s="292">
        <f t="shared" si="14"/>
        <v>5684</v>
      </c>
      <c r="G26" s="292"/>
      <c r="H26" s="183">
        <f t="shared" si="15"/>
        <v>5684</v>
      </c>
    </row>
    <row r="27" spans="1:8">
      <c r="A27" s="185"/>
      <c r="B27" s="186"/>
      <c r="C27" s="187"/>
      <c r="D27" s="188"/>
      <c r="E27" s="188"/>
      <c r="F27" s="189"/>
      <c r="G27" s="189"/>
      <c r="H27" s="188"/>
    </row>
    <row r="28" spans="1:8">
      <c r="A28" s="121"/>
      <c r="B28" s="121"/>
      <c r="C28" s="121"/>
      <c r="D28" s="121"/>
      <c r="E28" s="121"/>
      <c r="F28" s="121"/>
      <c r="G28" s="121"/>
      <c r="H28" s="121"/>
    </row>
    <row r="29" spans="1:8">
      <c r="A29" s="121"/>
      <c r="B29" s="121"/>
      <c r="C29" s="121"/>
      <c r="D29" s="121"/>
      <c r="E29" s="121"/>
      <c r="F29" s="121"/>
      <c r="G29" s="121"/>
      <c r="H29" s="121"/>
    </row>
    <row r="30" spans="1:8">
      <c r="A30" s="121"/>
      <c r="B30" s="121"/>
      <c r="C30" s="121"/>
      <c r="D30" s="121"/>
      <c r="E30" s="121"/>
      <c r="F30" s="121"/>
      <c r="G30" s="121"/>
      <c r="H30" s="121"/>
    </row>
  </sheetData>
  <sheetProtection algorithmName="SHA-512" hashValue="HuzJO/Gl0WC/pdvGXge4SsBt3cVwRAUBaCwxDVWXNNSYQnE7J2acysuk7HOJXW/WJ9BiibEjJ/jHJe7dMI8tBQ==" saltValue="Cy2t7bmL5tZzXUvuCaQK+Q==" spinCount="100000" sheet="1" selectLockedCells="1"/>
  <mergeCells count="18">
    <mergeCell ref="F15:G15"/>
    <mergeCell ref="C5:H6"/>
    <mergeCell ref="A8:B10"/>
    <mergeCell ref="H8:H10"/>
    <mergeCell ref="F12:G12"/>
    <mergeCell ref="F14:G14"/>
    <mergeCell ref="A11:H11"/>
    <mergeCell ref="F13:G13"/>
    <mergeCell ref="F26:G2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4B0598-EE7C-4AB2-A4D0-DF38B8F75489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ConductoresDeCuDesnudo!Área_de_impresión</vt:lpstr>
    </vt:vector>
  </TitlesOfParts>
  <Company>Procables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Microsoft Office User</cp:lastModifiedBy>
  <cp:lastPrinted>2010-05-26T15:14:30Z</cp:lastPrinted>
  <dcterms:created xsi:type="dcterms:W3CDTF">2008-06-10T20:40:23Z</dcterms:created>
  <dcterms:modified xsi:type="dcterms:W3CDTF">2024-10-15T14:15:30Z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-762598629</vt:i4>
  </property>
  <property fmtid="{D5CDD505-2E9C-101B-9397-08002B2CF9AE}" pid="3" name="_NewReviewCycle">
    <vt:lpwstr/>
  </property>
  <property fmtid="{D5CDD505-2E9C-101B-9397-08002B2CF9AE}" pid="4" name="_EmailSubject">
    <vt:lpwstr>LISTA DE PRECIOS 90 WEB</vt:lpwstr>
  </property>
  <property fmtid="{D5CDD505-2E9C-101B-9397-08002B2CF9AE}" pid="5" name="_AuthorEmail">
    <vt:lpwstr>FREDY.QUINCHE@prysmian.com</vt:lpwstr>
  </property>
  <property fmtid="{D5CDD505-2E9C-101B-9397-08002B2CF9AE}" pid="6" name="_AuthorEmailDisplayName">
    <vt:lpwstr>Quinche Fredy</vt:lpwstr>
  </property>
  <property fmtid="{D5CDD505-2E9C-101B-9397-08002B2CF9AE}" pid="7" name="_PreviousAdHocReviewCycleID">
    <vt:i4>240840341</vt:i4>
  </property>
  <property fmtid="{D5CDD505-2E9C-101B-9397-08002B2CF9AE}" pid="8" name="ContentTypeId">
    <vt:lpwstr>0x010100B313A347A7114948A562DAFB56FEC910</vt:lpwstr>
  </property>
  <property fmtid="{D5CDD505-2E9C-101B-9397-08002B2CF9AE}" pid="9" name="MediaServiceImageTags">
    <vt:lpwstr/>
  </property>
</Properties>
</file>