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ysmiangroup.sharepoint.com/sites/intranet/latam/COEC/Mercadeo/Imagen Corporativa/1.COLOMBIA/"/>
    </mc:Choice>
  </mc:AlternateContent>
  <xr:revisionPtr revIDLastSave="0" documentId="8_{BFB66901-A768-4C49-B149-E24A5E4382AE}" xr6:coauthVersionLast="47" xr6:coauthVersionMax="47" xr10:uidLastSave="{00000000-0000-0000-0000-000000000000}"/>
  <bookViews>
    <workbookView showSheetTabs="0" xWindow="-110" yWindow="-110" windowWidth="19420" windowHeight="1042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2" i="19"/>
  <c r="E22" i="19" s="1"/>
  <c r="D17" i="19"/>
  <c r="E15" i="21" l="1"/>
  <c r="F15" i="21" s="1"/>
  <c r="H15" i="21" s="1"/>
  <c r="E13" i="19"/>
  <c r="F13" i="19" s="1"/>
  <c r="H13" i="19" s="1"/>
  <c r="F18" i="19"/>
  <c r="H18" i="19" s="1"/>
  <c r="F22" i="19"/>
  <c r="H22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D17" i="21"/>
  <c r="E17" i="21" s="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57" i="6"/>
  <c r="D56" i="6"/>
  <c r="D55" i="6"/>
  <c r="D54" i="6"/>
  <c r="D53" i="6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/>
  <c r="F13" i="17"/>
  <c r="H13" i="17" s="1"/>
  <c r="E54" i="6"/>
  <c r="F54" i="6" s="1"/>
  <c r="H54" i="6" s="1"/>
  <c r="E56" i="6"/>
  <c r="F56" i="6" s="1"/>
  <c r="H56" i="6" s="1"/>
  <c r="E53" i="6"/>
  <c r="F53" i="6" s="1"/>
  <c r="H53" i="6" s="1"/>
  <c r="E55" i="6"/>
  <c r="F55" i="6" s="1"/>
  <c r="H55" i="6" s="1"/>
  <c r="E57" i="6"/>
  <c r="F57" i="6" s="1"/>
  <c r="H57" i="6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8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72" i="6"/>
  <c r="D71" i="6"/>
  <c r="E71" i="6" s="1"/>
  <c r="D70" i="6"/>
  <c r="E70" i="6" s="1"/>
  <c r="F70" i="6" s="1"/>
  <c r="H70" i="6" s="1"/>
  <c r="D69" i="6"/>
  <c r="D68" i="6"/>
  <c r="D67" i="6"/>
  <c r="D66" i="6"/>
  <c r="D65" i="6"/>
  <c r="E65" i="6" s="1"/>
  <c r="D64" i="6"/>
  <c r="D63" i="6"/>
  <c r="E63" i="6" s="1"/>
  <c r="D62" i="6"/>
  <c r="E62" i="6" s="1"/>
  <c r="F62" i="6" s="1"/>
  <c r="H62" i="6" s="1"/>
  <c r="D61" i="6"/>
  <c r="D60" i="6"/>
  <c r="D59" i="6"/>
  <c r="D51" i="6"/>
  <c r="D50" i="6"/>
  <c r="E50" i="6" s="1"/>
  <c r="D49" i="6"/>
  <c r="D48" i="6"/>
  <c r="E48" i="6" s="1"/>
  <c r="D47" i="6"/>
  <c r="E47" i="6" s="1"/>
  <c r="F47" i="6" s="1"/>
  <c r="H47" i="6" s="1"/>
  <c r="D46" i="6"/>
  <c r="D45" i="6"/>
  <c r="D44" i="6"/>
  <c r="E44" i="6" s="1"/>
  <c r="D43" i="6"/>
  <c r="E43" i="6" s="1"/>
  <c r="F43" i="6" s="1"/>
  <c r="H43" i="6" s="1"/>
  <c r="D41" i="6"/>
  <c r="E41" i="6" s="1"/>
  <c r="F41" i="6" s="1"/>
  <c r="H41" i="6" s="1"/>
  <c r="D40" i="6"/>
  <c r="D39" i="6"/>
  <c r="E39" i="6" s="1"/>
  <c r="D38" i="6"/>
  <c r="E38" i="6" s="1"/>
  <c r="F38" i="6" s="1"/>
  <c r="H38" i="6" s="1"/>
  <c r="D37" i="6"/>
  <c r="D36" i="6"/>
  <c r="D35" i="6"/>
  <c r="E35" i="6" s="1"/>
  <c r="D33" i="6"/>
  <c r="E33" i="6" s="1"/>
  <c r="F33" i="6" s="1"/>
  <c r="H33" i="6" s="1"/>
  <c r="D32" i="6"/>
  <c r="D31" i="6"/>
  <c r="D30" i="6"/>
  <c r="E30" i="6" s="1"/>
  <c r="D29" i="6"/>
  <c r="E29" i="6" s="1"/>
  <c r="F29" i="6" s="1"/>
  <c r="H29" i="6" s="1"/>
  <c r="D28" i="6"/>
  <c r="D27" i="6"/>
  <c r="D25" i="6"/>
  <c r="D24" i="6"/>
  <c r="E24" i="6" s="1"/>
  <c r="F24" i="6" s="1"/>
  <c r="H24" i="6" s="1"/>
  <c r="D22" i="6"/>
  <c r="E22" i="6" s="1"/>
  <c r="F22" i="6" s="1"/>
  <c r="H22" i="6" s="1"/>
  <c r="D21" i="6"/>
  <c r="D20" i="6"/>
  <c r="D19" i="6"/>
  <c r="E19" i="6" s="1"/>
  <c r="F19" i="6" s="1"/>
  <c r="H19" i="6" s="1"/>
  <c r="D18" i="6"/>
  <c r="E18" i="6" s="1"/>
  <c r="D17" i="6"/>
  <c r="D15" i="6"/>
  <c r="D14" i="6"/>
  <c r="E14" i="6" s="1"/>
  <c r="F14" i="6" s="1"/>
  <c r="H14" i="6" s="1"/>
  <c r="D13" i="6"/>
  <c r="D12" i="6"/>
  <c r="D11" i="6"/>
  <c r="E11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E61" i="6"/>
  <c r="F61" i="6" s="1"/>
  <c r="H61" i="6" s="1"/>
  <c r="F115" i="3"/>
  <c r="H115" i="3" s="1"/>
  <c r="E46" i="6"/>
  <c r="F46" i="6" s="1"/>
  <c r="H46" i="6" s="1"/>
  <c r="F21" i="3"/>
  <c r="H21" i="3" s="1"/>
  <c r="E26" i="3"/>
  <c r="F26" i="3" s="1"/>
  <c r="H26" i="3" s="1"/>
  <c r="F66" i="3"/>
  <c r="H66" i="3" s="1"/>
  <c r="E28" i="6"/>
  <c r="F28" i="6" s="1"/>
  <c r="H28" i="6" s="1"/>
  <c r="F99" i="3"/>
  <c r="H99" i="3" s="1"/>
  <c r="E69" i="6"/>
  <c r="F69" i="6" s="1"/>
  <c r="H69" i="6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37" i="6"/>
  <c r="F37" i="6" s="1"/>
  <c r="H37" i="6" s="1"/>
  <c r="E13" i="6"/>
  <c r="F13" i="6" s="1"/>
  <c r="H13" i="6" s="1"/>
  <c r="F18" i="6"/>
  <c r="H18" i="6" s="1"/>
  <c r="E32" i="6"/>
  <c r="F32" i="6" s="1"/>
  <c r="H32" i="6" s="1"/>
  <c r="F50" i="6"/>
  <c r="H50" i="6" s="1"/>
  <c r="E51" i="6"/>
  <c r="F51" i="6" s="1"/>
  <c r="H51" i="6" s="1"/>
  <c r="E59" i="6"/>
  <c r="F59" i="6" s="1"/>
  <c r="H59" i="6" s="1"/>
  <c r="F65" i="6"/>
  <c r="H65" i="6" s="1"/>
  <c r="E66" i="6"/>
  <c r="F66" i="6" s="1"/>
  <c r="H66" i="6" s="1"/>
  <c r="E67" i="6"/>
  <c r="F67" i="6" s="1"/>
  <c r="H67" i="6" s="1"/>
  <c r="F48" i="6"/>
  <c r="H48" i="6" s="1"/>
  <c r="F63" i="6"/>
  <c r="H63" i="6" s="1"/>
  <c r="F71" i="6"/>
  <c r="H71" i="6" s="1"/>
  <c r="E15" i="6"/>
  <c r="F15" i="6" s="1"/>
  <c r="H15" i="6" s="1"/>
  <c r="E20" i="6"/>
  <c r="F20" i="6" s="1"/>
  <c r="H20" i="6" s="1"/>
  <c r="E25" i="6"/>
  <c r="F25" i="6" s="1"/>
  <c r="H25" i="6" s="1"/>
  <c r="F11" i="6"/>
  <c r="H11" i="6" s="1"/>
  <c r="E12" i="6"/>
  <c r="F12" i="6" s="1"/>
  <c r="H12" i="6" s="1"/>
  <c r="E17" i="6"/>
  <c r="F17" i="6" s="1"/>
  <c r="H17" i="6" s="1"/>
  <c r="E21" i="6"/>
  <c r="F21" i="6" s="1"/>
  <c r="H21" i="6" s="1"/>
  <c r="E27" i="6"/>
  <c r="F27" i="6" s="1"/>
  <c r="H27" i="6" s="1"/>
  <c r="F30" i="6"/>
  <c r="H30" i="6" s="1"/>
  <c r="E31" i="6"/>
  <c r="F31" i="6" s="1"/>
  <c r="H31" i="6" s="1"/>
  <c r="F35" i="6"/>
  <c r="H35" i="6" s="1"/>
  <c r="E36" i="6"/>
  <c r="F36" i="6" s="1"/>
  <c r="H36" i="6" s="1"/>
  <c r="F39" i="6"/>
  <c r="H39" i="6" s="1"/>
  <c r="E40" i="6"/>
  <c r="F40" i="6" s="1"/>
  <c r="H40" i="6" s="1"/>
  <c r="F44" i="6"/>
  <c r="H44" i="6" s="1"/>
  <c r="E45" i="6"/>
  <c r="F45" i="6" s="1"/>
  <c r="H45" i="6" s="1"/>
  <c r="E49" i="6"/>
  <c r="F49" i="6" s="1"/>
  <c r="H49" i="6" s="1"/>
  <c r="E60" i="6"/>
  <c r="F60" i="6" s="1"/>
  <c r="H60" i="6" s="1"/>
  <c r="E64" i="6"/>
  <c r="F64" i="6" s="1"/>
  <c r="H64" i="6" s="1"/>
  <c r="E68" i="6"/>
  <c r="F68" i="6" s="1"/>
  <c r="H68" i="6" s="1"/>
  <c r="E72" i="6"/>
  <c r="F72" i="6" s="1"/>
  <c r="H72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</calcChain>
</file>

<file path=xl/sharedStrings.xml><?xml version="1.0" encoding="utf-8"?>
<sst xmlns="http://schemas.openxmlformats.org/spreadsheetml/2006/main" count="604" uniqueCount="489">
  <si>
    <t>Valor IVA</t>
  </si>
  <si>
    <t>Volumen</t>
  </si>
  <si>
    <t>Financiero</t>
  </si>
  <si>
    <t>% Utilidad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</si>
  <si>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</si>
  <si>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</si>
  <si>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</si>
  <si>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</si>
  <si>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</si>
  <si>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</si>
  <si>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</si>
  <si>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</si>
  <si>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</si>
  <si>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</si>
  <si>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</si>
  <si>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</si>
  <si>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</si>
  <si>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</si>
  <si>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31434083000C</t>
  </si>
  <si>
    <t>31404145001C</t>
  </si>
  <si>
    <t>31405145001C</t>
  </si>
  <si>
    <t>31405165001C</t>
  </si>
  <si>
    <t>31405170001C</t>
  </si>
  <si>
    <t>31405215001C</t>
  </si>
  <si>
    <t>CONDUCTORES DE ALUMINIO DESNUDO</t>
  </si>
  <si>
    <t>32480010000C</t>
  </si>
  <si>
    <t>C ACSR 4 AWG SWAN</t>
  </si>
  <si>
    <t>32480025000C</t>
  </si>
  <si>
    <t>C ACSR 2 AWG SPARROW</t>
  </si>
  <si>
    <t>C ACSR 1/0 AWG RAVEN</t>
  </si>
  <si>
    <t>32480040000C</t>
  </si>
  <si>
    <t>C ACSR 2/0 AWG QUAIL</t>
  </si>
  <si>
    <t>C ACSR 4/0 AWG PENGUIN</t>
  </si>
  <si>
    <t>C XLPE URD 33% 2/0 AWG 15 kV IL100%</t>
  </si>
  <si>
    <t>CONDUCTORES DE COBRE DESNUDO</t>
  </si>
  <si>
    <t>Dto. Factura</t>
  </si>
  <si>
    <t>Precio final</t>
  </si>
  <si>
    <t>Descripción del producto</t>
  </si>
  <si>
    <t>Descripción del Producto</t>
  </si>
  <si>
    <t>Dto. Fin. Anticipado</t>
  </si>
  <si>
    <t>Dto. Cosolidado</t>
  </si>
  <si>
    <t>81567100601C</t>
  </si>
  <si>
    <t>81552100601C</t>
  </si>
  <si>
    <t>81552102001C</t>
  </si>
  <si>
    <t>81560100601C</t>
  </si>
  <si>
    <t>31371392001C</t>
  </si>
  <si>
    <t>31371391001C</t>
  </si>
  <si>
    <t>31371391201C</t>
  </si>
  <si>
    <t>31371391401C</t>
  </si>
  <si>
    <t>31378102101C</t>
  </si>
  <si>
    <t>31378102601C</t>
  </si>
  <si>
    <t>31378103601C</t>
  </si>
  <si>
    <t>31378104101C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</si>
  <si>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</si>
  <si>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</si>
  <si>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</si>
  <si>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</si>
  <si>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</si>
  <si>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</si>
  <si>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</si>
  <si>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</si>
  <si>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</si>
  <si>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</si>
  <si>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</si>
  <si>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</si>
  <si>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</si>
  <si>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</si>
  <si>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</si>
  <si>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</si>
  <si>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</si>
  <si>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</si>
  <si>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</si>
  <si>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</si>
  <si>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</si>
  <si>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</si>
  <si>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</si>
  <si>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</si>
  <si>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</si>
  <si>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</si>
  <si>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</si>
  <si>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</si>
  <si>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</si>
  <si>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</si>
  <si>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</si>
  <si>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</si>
  <si>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</si>
  <si>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</si>
  <si>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</si>
  <si>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</si>
  <si>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31321038000C</t>
  </si>
  <si>
    <t>31321034000C</t>
  </si>
  <si>
    <t>31321028000C</t>
  </si>
  <si>
    <t>31321026000C</t>
  </si>
  <si>
    <t>31321024000C</t>
  </si>
  <si>
    <t>31321022000C</t>
  </si>
  <si>
    <t>31321020000C</t>
  </si>
  <si>
    <t>31321018000C</t>
  </si>
  <si>
    <t>C Cu DDO BLANDO 4/0 AWG (B) 19H</t>
  </si>
  <si>
    <t>C Cu DDO BLANDO 2/0 AWG (B) 19H</t>
  </si>
  <si>
    <t>C Cu DDO BLANDO 1/0 AWG (B) 19H</t>
  </si>
  <si>
    <t>C Cu DDO BLANDO 2 AWG (B) 7H</t>
  </si>
  <si>
    <t>C Cu DDO BLANDO 4 AWG (B) 7H</t>
  </si>
  <si>
    <t>C Cu DDO BLANDO 6 AWG (B) 7H</t>
  </si>
  <si>
    <t>C Cu DDO BLANDO 8 AWG (B) 7H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</si>
  <si>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</si>
  <si>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</si>
  <si>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</si>
  <si>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</si>
  <si>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</si>
  <si>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</si>
  <si>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</si>
  <si>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</si>
  <si>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</si>
  <si>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</si>
  <si>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</si>
  <si>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</si>
  <si>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</si>
  <si>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</si>
  <si>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</si>
  <si>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</si>
  <si>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</si>
  <si>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</si>
  <si>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</si>
  <si>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</si>
  <si>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</si>
  <si>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</si>
  <si>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</si>
  <si>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</si>
  <si>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31352610601C</t>
  </si>
  <si>
    <t>31352610501C</t>
  </si>
  <si>
    <t>31352610401C</t>
  </si>
  <si>
    <t>31352610301C</t>
  </si>
  <si>
    <t>31352610201C</t>
  </si>
  <si>
    <t>31352610101C</t>
  </si>
  <si>
    <t>31366370101C</t>
  </si>
  <si>
    <t>C SOLDADOR TVE 4/0 AWG Cu (J) 600 V 105°C</t>
  </si>
  <si>
    <t>31366350101C</t>
  </si>
  <si>
    <t>31366340101C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</si>
  <si>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</si>
  <si>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</si>
  <si>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</si>
  <si>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</si>
  <si>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</si>
  <si>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</si>
  <si>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</si>
  <si>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</si>
  <si>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</si>
  <si>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</si>
  <si>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</si>
  <si>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</si>
  <si>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</si>
  <si>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</si>
  <si>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</si>
  <si>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</si>
  <si>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</si>
  <si>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</si>
  <si>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</si>
  <si>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</si>
  <si>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</si>
  <si>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</si>
  <si>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</si>
  <si>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</si>
  <si>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</si>
  <si>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</si>
  <si>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</si>
  <si>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31403141901C</t>
  </si>
  <si>
    <t>31404264001C</t>
  </si>
  <si>
    <t>C TSEC 2x6+6 AWG Cu-XLPUV/PE 600V 90°C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</si>
  <si>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</si>
  <si>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</si>
  <si>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</si>
  <si>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</si>
  <si>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</si>
  <si>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</si>
  <si>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</si>
  <si>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</si>
  <si>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</si>
  <si>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</si>
  <si>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</si>
  <si>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</si>
  <si>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</si>
  <si>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</si>
  <si>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</si>
  <si>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</si>
  <si>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</si>
  <si>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</si>
  <si>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</si>
  <si>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</si>
  <si>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</si>
  <si>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</si>
  <si>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</si>
  <si>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</si>
  <si>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</si>
  <si>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</si>
  <si>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</si>
  <si>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</si>
  <si>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</si>
  <si>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</si>
  <si>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</si>
  <si>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</si>
  <si>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</si>
  <si>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</si>
  <si>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32431691000C</t>
  </si>
  <si>
    <t>32431745100C</t>
  </si>
  <si>
    <t>32431747000C</t>
  </si>
  <si>
    <t>32436802400C</t>
  </si>
  <si>
    <t>32437398500C</t>
  </si>
  <si>
    <t>32436832400C</t>
  </si>
  <si>
    <t>32431585100C</t>
  </si>
  <si>
    <t>32431600300C</t>
  </si>
  <si>
    <t>C XLPE URD 33% 2 AWG 15 kV IL 100%</t>
  </si>
  <si>
    <t xml:space="preserve">C XLPE 2 AWG 15 kV IL 100% P CINTA </t>
  </si>
  <si>
    <t xml:space="preserve">C XLPE 2/0 AWG 15 kV IL 100% P CINTA 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</si>
  <si>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</si>
  <si>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</si>
  <si>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</si>
  <si>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</si>
  <si>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2 AWG Cu 600V 90°C 7H (XD) NGO</t>
  </si>
  <si>
    <t>C THHN/THWN-2 CT 10 AWG Cu 600V 90°C 7H NGO</t>
  </si>
  <si>
    <t>C TRIPLEX 3X12 AWG Cu-PVC/NYLON 600V 90°C BCO-VDE-AZL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</si>
  <si>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</si>
  <si>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</si>
  <si>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</si>
  <si>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</si>
  <si>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</si>
  <si>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</si>
  <si>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</si>
  <si>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</si>
  <si>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</si>
  <si>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</si>
  <si>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</si>
  <si>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</si>
  <si>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</si>
  <si>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</si>
  <si>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ACSR</t>
  </si>
  <si>
    <t>CONDUCTORES DE ALUMINIO CUBIERTOS</t>
  </si>
  <si>
    <t>C CUBIERTO RAVEN 1/0 AWG ACSR (6/1) CPT XLPE TK 15 kV 90 °C BICAPA</t>
  </si>
  <si>
    <t>C CUBIERTO QUAIL 2/0 AWG ACSR CPT XLPE TK 15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</si>
  <si>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</si>
  <si>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</si>
  <si>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</si>
  <si>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</si>
  <si>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</si>
  <si>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</si>
  <si>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</si>
  <si>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</si>
  <si>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</si>
  <si>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</si>
  <si>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</si>
  <si>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</si>
  <si>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</si>
  <si>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</si>
  <si>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</si>
  <si>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</si>
  <si>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</si>
  <si>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</si>
  <si>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</si>
  <si>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</si>
  <si>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</si>
  <si>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</si>
  <si>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</si>
  <si>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</si>
  <si>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</si>
  <si>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</si>
  <si>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</si>
  <si>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</si>
  <si>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</si>
  <si>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</si>
  <si>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</si>
  <si>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CONDUCTORES DE COBRE  FLEXIBLE</t>
  </si>
  <si>
    <t>C SOLDADOR TVE 2/0 AWG Cu 600V 375A 105ºC</t>
  </si>
  <si>
    <t>C SOLDADOR TVE 1/0 AWG Cu 600V 105ºC 170A NGO</t>
  </si>
  <si>
    <t>C SUPERFLEX 250 Kcmil Cu XLPE FR-SR/PVC 0.6/1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</si>
  <si>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</si>
  <si>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</si>
  <si>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</si>
  <si>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</si>
  <si>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</si>
  <si>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</si>
  <si>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</si>
  <si>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</si>
  <si>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</si>
  <si>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</si>
  <si>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</si>
  <si>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</si>
  <si>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</si>
  <si>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</si>
  <si>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</si>
  <si>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</si>
  <si>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</si>
  <si>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</si>
  <si>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</si>
  <si>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</si>
  <si>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</si>
  <si>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</si>
  <si>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</si>
  <si>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</si>
  <si>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</si>
  <si>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</si>
  <si>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</si>
  <si>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CPLEX 3x35 mm² AAC CPR XLP SR + 50 mm² AAAC XLPE SR 600V 90°C</t>
  </si>
  <si>
    <t xml:space="preserve">C XLPE  2 AWG 15 kV IL 133% P CINTA </t>
  </si>
  <si>
    <t>C MT 1/0 AWG AL XLPE 15 kV 133% I.L. 90°C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</si>
  <si>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</si>
  <si>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</si>
  <si>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</si>
  <si>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</si>
  <si>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</si>
  <si>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</si>
  <si>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</si>
  <si>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</si>
  <si>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</si>
  <si>
    <t>CABLES RHW-2/USE-2 AA-8000</t>
  </si>
  <si>
    <t>32356439101C</t>
  </si>
  <si>
    <t>32356402101C</t>
  </si>
  <si>
    <t>32356386101C</t>
  </si>
  <si>
    <t>32356379101C</t>
  </si>
  <si>
    <t>32356369101C</t>
  </si>
  <si>
    <t>32356359101C</t>
  </si>
  <si>
    <t>32356349101C</t>
  </si>
  <si>
    <t>32356329101C</t>
  </si>
  <si>
    <t>32356304101C</t>
  </si>
  <si>
    <t>32356284101C</t>
  </si>
  <si>
    <t xml:space="preserve">CABLES XHHW-2 AA-8000 </t>
  </si>
  <si>
    <t>32356438101C</t>
  </si>
  <si>
    <t>32356408101C</t>
  </si>
  <si>
    <t>32356388101C</t>
  </si>
  <si>
    <t>32356378101C</t>
  </si>
  <si>
    <t>32356348101C</t>
  </si>
  <si>
    <t>32356328101C</t>
  </si>
  <si>
    <t>32580371101C</t>
  </si>
  <si>
    <t>32580321101C</t>
  </si>
  <si>
    <t>CONDUCTORES DE MEDIA TENSIÓN AISLADOS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</si>
  <si>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</si>
  <si>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</si>
  <si>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</si>
  <si>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>81560104001C</t>
  </si>
  <si>
    <t>81560102001C</t>
  </si>
  <si>
    <t>ALAMBRE DESNUDO</t>
  </si>
  <si>
    <t>CABLE DESNUDO</t>
  </si>
  <si>
    <t>31319011000C</t>
  </si>
  <si>
    <t>31434082000C</t>
  </si>
  <si>
    <t>C TRIPLEX 3X12 AWG Cu-PVC/NYLON 600V 90°C BCO-VDE-RJO</t>
  </si>
  <si>
    <t>81560101001C</t>
  </si>
  <si>
    <t>82567872101C</t>
  </si>
  <si>
    <t>32356358101C</t>
  </si>
  <si>
    <t>C MT 240 mm² AAC (2) CPR XLPE-TR 8.7/15 kV (17.5) 90°C</t>
  </si>
  <si>
    <t>82579145101C</t>
  </si>
  <si>
    <t>C MT 185 mm² AL XLPE 8.7/15 kV (17.5) 90°C</t>
  </si>
  <si>
    <t>82579143201C</t>
  </si>
  <si>
    <t>C MT 120 mm² AAC XLPE 8.7/15 kV (17.5) 90°C</t>
  </si>
  <si>
    <t>82579142101C</t>
  </si>
  <si>
    <t>C MT 70 mm² AL XLPE 8.7/15 kV (17.5) 90°C</t>
  </si>
  <si>
    <t>82560101001C</t>
  </si>
  <si>
    <t>31404244901C</t>
  </si>
  <si>
    <t>C TSEC  2x8+8 AWG Cu CPR XLPE-SR 600V 90°C PE</t>
  </si>
  <si>
    <t>31352612101C</t>
  </si>
  <si>
    <t>88490009104R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</si>
  <si>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</si>
  <si>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</si>
  <si>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</si>
  <si>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</si>
  <si>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</si>
  <si>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</si>
  <si>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31399000793C</t>
  </si>
  <si>
    <t>C RHW-2 500KCMIL AA 8000 (SIW)</t>
  </si>
  <si>
    <t>C RHW-2/USE-2 350Kcmil AA8000</t>
  </si>
  <si>
    <t>C RHW-2/USE-2 250kcmilALAA8000</t>
  </si>
  <si>
    <t>C RHW-2 4/0 AWG AA8000-CPT</t>
  </si>
  <si>
    <t>C RHW-2 3/0AWG AA 8000 (SIW)</t>
  </si>
  <si>
    <t>C RHW-2   2/0 AWG AA8000-CPT</t>
  </si>
  <si>
    <t>C RHW-2 1/0AWG AA 8000 (SIW)</t>
  </si>
  <si>
    <t>C RHW-2   2 AWG AA8000-CPT</t>
  </si>
  <si>
    <t>C RHW-2/USE-2 4 AWG AA 8000</t>
  </si>
  <si>
    <t>C RHW-2/USE-2 6AWG AL AA8000-B</t>
  </si>
  <si>
    <t>C XHHW-2  500 kcmilAA8000(SIW)</t>
  </si>
  <si>
    <t>C XHHW-2 350 kcmil AA8000(SIW)</t>
  </si>
  <si>
    <t>C XHHW-2 250kcmil AA8000 (SIW)</t>
  </si>
  <si>
    <t>C XHHW-2 4/0 AWG AA8000 (SIW)</t>
  </si>
  <si>
    <t>C XHHW-2 2/0 AWG AA 8000 (SIW)</t>
  </si>
  <si>
    <t>C XHHW-2 1/0AWG AL AA8000(SIW)</t>
  </si>
  <si>
    <t>C XHHW-2 2AWG AL AA8000(SIW)</t>
  </si>
  <si>
    <t>31356431101C</t>
  </si>
  <si>
    <t>31356408101C</t>
  </si>
  <si>
    <t>31356361101C</t>
  </si>
  <si>
    <t>31356341101C</t>
  </si>
  <si>
    <t>31356321101C</t>
  </si>
  <si>
    <t>31356301101C</t>
  </si>
  <si>
    <t>31356035001C</t>
  </si>
  <si>
    <t>CABLES XHHW-COBRE</t>
  </si>
  <si>
    <t>C TSEC 8+8 AWG Cu-PE/PVC 600V 75°C CDSA NGO</t>
  </si>
  <si>
    <t>ACOMETIDA TSEC ANTIFRAUDE - ALUMINIO</t>
  </si>
  <si>
    <t>32403283201C</t>
  </si>
  <si>
    <t>32403302201C</t>
  </si>
  <si>
    <t>32404161601C</t>
  </si>
  <si>
    <t>C TSEC 6+6 AWG AA-8000 XLPE-UV PVC 600V 90°C P4 (CPT)</t>
  </si>
  <si>
    <t>31369100001R</t>
  </si>
  <si>
    <t>C DUPLEX CPE SPT 2x10 AWG Cu (J) PVC 300V 60°C NGO</t>
  </si>
  <si>
    <t>31369081001R</t>
  </si>
  <si>
    <t>C DUPLEX CPE SPT 2x12 AWG Cu-PVC 300V 60°C NGO</t>
  </si>
  <si>
    <t>31369065001R</t>
  </si>
  <si>
    <t>C DUPLEX CPE SPT 2x14 AWG Cu-PVC 300V 60°C NGO</t>
  </si>
  <si>
    <t>C DUPLEX CPE SPT 2x16 AWG Cu-PVC 300V 60°C NGO</t>
  </si>
  <si>
    <t>31369019001R</t>
  </si>
  <si>
    <t>C DUPLEX CPE SPT 2x18 AWG Cu-PVC 300V 60°C NGO</t>
  </si>
  <si>
    <t>31352619311C</t>
  </si>
  <si>
    <t>31376202211C</t>
  </si>
  <si>
    <t>31376202301C</t>
  </si>
  <si>
    <t>31376222301C</t>
  </si>
  <si>
    <t>31376242301C</t>
  </si>
  <si>
    <t>TERMOFLEX EXZHELLENT</t>
  </si>
  <si>
    <t>32580401101C</t>
  </si>
  <si>
    <t>C CUBIERTO 266,8 Kcmil ACSR (18/1) CPT XLPE TK 15kV 90C BICAPA</t>
  </si>
  <si>
    <t>19mm x 9,1m x 0,18mm - NEGRO</t>
  </si>
  <si>
    <t>*Consulte disponibilidad y precios con su Ejecutivo de Ventas</t>
  </si>
  <si>
    <t>81471200002R</t>
  </si>
  <si>
    <t>TERMINALES</t>
  </si>
  <si>
    <t>ACCESORIOS</t>
  </si>
  <si>
    <t>CINTAS AISLANTES</t>
  </si>
  <si>
    <t>Precio de lista 
(metro)</t>
  </si>
  <si>
    <t>Precio neto
(metro)</t>
  </si>
  <si>
    <t>Precio de lista
(metro)</t>
  </si>
  <si>
    <t>Precio de lista
(unidad)</t>
  </si>
  <si>
    <t>Precio neto
(unidad)</t>
  </si>
  <si>
    <t>C Cu DDO BLANDO 350 kcmil (B) 37H*</t>
  </si>
  <si>
    <t>C Cu DDO BLANDO 250 kcmil (B) 37H*</t>
  </si>
  <si>
    <t>31404344901C</t>
  </si>
  <si>
    <t>C TSEC  3x8+8 AWG Cu CPR PE 600V 75°C PVC-SR</t>
  </si>
  <si>
    <t>C TSEC 2x6+6 AWG AA8000(B) CPT XLPE SR 600 V90°C XLPE SR**</t>
  </si>
  <si>
    <t>C TSEC 2x4+4AWG AA8000 (B) CPT XLPE SR 600V 90°C XLPE FR SR**</t>
  </si>
  <si>
    <t>** Chaqueta temporal en PVC</t>
  </si>
  <si>
    <t>TERMINAL CDTO-1C-24-C-T3-P1 -95/150 P_HI***</t>
  </si>
  <si>
    <t>*** Precio Kit por 3 unidades</t>
  </si>
  <si>
    <t>*Fabricación especial, contacte a su asesor comercial.</t>
  </si>
  <si>
    <t>81567102001C</t>
  </si>
  <si>
    <t>19mm x 4,5m x 0,18mm -  NEGRO</t>
  </si>
  <si>
    <t>19mm x 18,2m x 0,18mm - NEGRO</t>
  </si>
  <si>
    <t>CABLES PARA TELECOMUNICACIONES</t>
  </si>
  <si>
    <t>Cables para Redes LAN</t>
  </si>
  <si>
    <t>Cables para Fibra óptica</t>
  </si>
  <si>
    <t>88490037001C</t>
  </si>
  <si>
    <t>C FIBRA ÓPTICA ADSS 12H VANO 120m - TD 20-032</t>
  </si>
  <si>
    <t>88490038501C</t>
  </si>
  <si>
    <t>C FIBRA ÓPTICA ADSS 12H VANO 200m - TD 20-039</t>
  </si>
  <si>
    <t>88490037101C</t>
  </si>
  <si>
    <t>C FIBRA ÓPTICA ADSS 24H VANO 120m - TD 20-032</t>
  </si>
  <si>
    <t>88490038601C</t>
  </si>
  <si>
    <t>C FIBRA ÓPTICA ADSS 24H VANO 200m - TD 20-039</t>
  </si>
  <si>
    <t>88490038701C</t>
  </si>
  <si>
    <t>C FIBRA ÓPTICA ADSS 48H VANO 200m - TD 20-039</t>
  </si>
  <si>
    <t>88490202601C</t>
  </si>
  <si>
    <t>C FIBRA ÓPTICA ARMORED - CABLE 24H - TD 20-040</t>
  </si>
  <si>
    <t>C THHN/THWN-2 CT 1/0 AWG UDC 600V 90C CT 19H NGO</t>
  </si>
  <si>
    <t>C ACOMET 8+8 AWG Cu-PE/PVC 600V 75°C CDSA NGO</t>
  </si>
  <si>
    <t>31369041001R</t>
  </si>
  <si>
    <t>32580351101C</t>
  </si>
  <si>
    <t>32480055000C</t>
  </si>
  <si>
    <t>32480035000C</t>
  </si>
  <si>
    <t>C XHHW-2 500kcmil Cu(B) CPR*</t>
  </si>
  <si>
    <t>C XHHW-2 350 Kcmil Cu (B) CPR*</t>
  </si>
  <si>
    <t>C XHHW-2 3/0 AWG(UDC) CPR XLPE*</t>
  </si>
  <si>
    <t>C XHHW-2 1/0 AWG UDC CPR XLPE*</t>
  </si>
  <si>
    <t>C XHHW-2 2 AWG CU(B) CPR XLPE*</t>
  </si>
  <si>
    <t>C XHHW-2  6 AWG Cu  600V 90°C 7H NGO*</t>
  </si>
  <si>
    <t>C XHHW-2 4 AWG Cu(B) CPR XLPE*</t>
  </si>
  <si>
    <t>* Fabricación especial, contactar su asesor comercial para tiempo de entrega y cantidad mínima de compra.</t>
  </si>
  <si>
    <t>C EXZHELLENT BW 3x12 AWG Cu CPR HFFR LS 600V 75°C CT RJO/BCO/VDE*</t>
  </si>
  <si>
    <t>C EXZHELLENT BW 3x12 AWG Cu CPR HFFR LS 600V 75°C CT AZL/BCO/VDE*</t>
  </si>
  <si>
    <t>C EXZHELLENT BW 500 kcmil Cu CPR HFFR LS 600V 75°C CT*</t>
  </si>
  <si>
    <t>C EXZHELLENT BW 350 kcmil Cu CPR HFFR LS 600V 75°C CT*</t>
  </si>
  <si>
    <t>C EXZHELLENT BW 300 kcmil Cu CPR HFFR LS 600V 75°C CT*</t>
  </si>
  <si>
    <t>C SGT BATERIA 2 AWG Cu-PVC 75°C NGO*</t>
  </si>
  <si>
    <t>C SGT BATERIA 4 AWG Cu-PVC 75°C NGO*</t>
  </si>
  <si>
    <t>C SUPERFLEX 500 Kcmil Cu XLPE FR-SR/PVC 0.6/1 kV 90°C (J) CT*</t>
  </si>
  <si>
    <t>C SUPERFLEX 400 Kcmil Cu XLPE FR SR/PVC 0.6/1 kV 90°C (J) CT*</t>
  </si>
  <si>
    <t>C EXZHELLENT BW 4x12 AWG (FLEX) HFFR-LS/HFFR-LS 600 V 75°C CT*</t>
  </si>
  <si>
    <t>C EXZHELLENT BW 3x16 AWG Cu(FLEX) HFFR-LS/HFFR-LS 600 V 75°C CT*</t>
  </si>
  <si>
    <t>C EXZHELLENT BW3X14 AWG CU FLEX HFFR-LS 600V 75°C HFFR-LS CT*</t>
  </si>
  <si>
    <t>C EXZHELLENT BW3X12 AWG Cu(FLEXHFFR-LS 600V 75°C HFFR-LS CT*</t>
  </si>
  <si>
    <t>C EXZHELLENT BW3x10 AWG Cu(FLEX HFFR-LS 600V 75C HFFR-LS CT*</t>
  </si>
  <si>
    <t>TERMOFLEX MULTIPROPÓSITO** COBRE</t>
  </si>
  <si>
    <t>** Las certificaciones de este producto están otorgadas de manera individual y no integral.</t>
  </si>
  <si>
    <t>81471200004R</t>
  </si>
  <si>
    <t>C UTP  4P X 26 AWG UC HOME CAT 5E U/UTP CMX - Blanco</t>
  </si>
  <si>
    <t>C UTP DRAKA UC HOME 4P 26AWG CAT 5E U/UTP CMX - Azul</t>
  </si>
  <si>
    <t>C LAN 4P X 24 AWG GIGABIT CAT6 UTP LSZH CZ CX (EXP) - Azul</t>
  </si>
  <si>
    <t>C PV 6mm2 Cu (FLEX) XLPE SR 2000V 90°C PVC</t>
  </si>
  <si>
    <t>C PV 6mm2 Cu (FLEX) XLPE SR 2000V 90°C PVC NGO/RJO</t>
  </si>
  <si>
    <t xml:space="preserve">C AUTO SOLDABLE I10 90°C 69kV  19mm*10m*0.76mm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</si>
</sst>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2" formatCode="_-&quot;$&quot;\ * #,##0_-;\-&quot;$&quot;\ * #,##0_-;_-&quot;$&quot;\ 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 &quot;$&quot;\ * #,##0.00_ ;_ &quot;$&quot;\ * \-#,##0.00_ ;_ &quot;$&quot;\ * &quot;-&quot;??_ ;_ @_ "/>
    <numFmt numFmtId="168" formatCode="_ * #,##0.00_ ;_ * \-#,##0.00_ ;_ * &quot;-&quot;??_ ;_ @_ "/>
    <numFmt numFmtId="169" formatCode="_ &quot;$&quot;\ * #,##0_ ;_ &quot;$&quot;\ * \-#,##0_ ;_ &quot;$&quot;\ * &quot;-&quot;??_ ;_ @_ "/>
    <numFmt numFmtId="170" formatCode="_(&quot;$&quot;\ * #,##0_);_(&quot;$&quot;\ * \(#,##0\);_(&quot;$&quot;\ * &quot;-&quot;??_);_(@_)"/>
  </numFmts>
  <fonts count="26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7">
    <xf numFmtId="0" fontId="0" fillId="0" borderId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2" fontId="22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340">
    <xf numFmtId="0" fontId="0" fillId="0" borderId="0" xfId="0"/>
    <xf numFmtId="0" fontId="2" fillId="3" borderId="0" xfId="15" applyFill="1"/>
    <xf numFmtId="0" fontId="0" fillId="3" borderId="0" xfId="0" applyFill="1"/>
    <xf numFmtId="0" fontId="2" fillId="2" borderId="2" xfId="14" applyFill="1" applyBorder="1" applyAlignment="1" applyProtection="1">
      <alignment horizontal="left"/>
    </xf>
    <xf numFmtId="0" fontId="2" fillId="2" borderId="0" xfId="14" applyFill="1" applyBorder="1" applyAlignment="1" applyProtection="1">
      <alignment horizontal="left"/>
    </xf>
    <xf numFmtId="0" fontId="2" fillId="2" borderId="2" xfId="16" applyFill="1" applyBorder="1" applyAlignment="1" applyProtection="1">
      <alignment horizontal="left"/>
    </xf>
    <xf numFmtId="0" fontId="2" fillId="2" borderId="0" xfId="16" applyFill="1" applyAlignment="1" applyProtection="1">
      <alignment horizontal="left"/>
    </xf>
    <xf numFmtId="0" fontId="14" fillId="3" borderId="0" xfId="15" applyFont="1" applyFill="1"/>
    <xf numFmtId="0" fontId="14" fillId="3" borderId="0" xfId="15" applyFont="1" applyFill="1" applyAlignment="1">
      <alignment horizontal="center"/>
    </xf>
    <xf numFmtId="0" fontId="2" fillId="2" borderId="1" xfId="14" applyFill="1" applyBorder="1" applyAlignment="1" applyProtection="1">
      <alignment horizontal="center"/>
    </xf>
    <xf numFmtId="0" fontId="2" fillId="2" borderId="3" xfId="14" applyFill="1" applyBorder="1" applyAlignment="1" applyProtection="1">
      <alignment horizontal="center"/>
    </xf>
    <xf numFmtId="169" fontId="2" fillId="2" borderId="0" xfId="15" applyNumberFormat="1" applyFill="1" applyAlignment="1" applyProtection="1">
      <alignment horizontal="left"/>
    </xf>
    <xf numFmtId="0" fontId="2" fillId="2" borderId="0" xfId="15" applyFill="1" applyProtection="1"/>
    <xf numFmtId="0" fontId="2" fillId="2" borderId="0" xfId="15" applyFill="1" applyAlignment="1" applyProtection="1">
      <alignment horizontal="left"/>
    </xf>
    <xf numFmtId="0" fontId="2" fillId="3" borderId="0" xfId="15" applyFill="1" applyProtection="1"/>
    <xf numFmtId="0" fontId="14" fillId="3" borderId="0" xfId="15" applyFont="1" applyFill="1" applyProtection="1"/>
    <xf numFmtId="169" fontId="1" fillId="2" borderId="6" xfId="19" applyNumberFormat="1" applyFont="1" applyFill="1" applyBorder="1" applyProtection="1">
      <protection locked="0"/>
    </xf>
    <xf numFmtId="0" fontId="1" fillId="2" borderId="7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Alignment="1" applyProtection="1">
      <alignment horizontal="left"/>
      <protection hidden="1"/>
    </xf>
    <xf numFmtId="0" fontId="1" fillId="2" borderId="8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Protection="1">
      <protection hidden="1"/>
    </xf>
    <xf numFmtId="167" fontId="1" fillId="2" borderId="7" xfId="14" applyNumberFormat="1" applyFont="1" applyFill="1" applyBorder="1" applyAlignment="1" applyProtection="1">
      <alignment horizontal="left" wrapText="1"/>
      <protection hidden="1"/>
    </xf>
    <xf numFmtId="167" fontId="1" fillId="2" borderId="6" xfId="14" applyNumberFormat="1" applyFont="1" applyFill="1" applyBorder="1" applyAlignment="1" applyProtection="1">
      <alignment horizontal="left" wrapText="1"/>
      <protection hidden="1"/>
    </xf>
    <xf numFmtId="167" fontId="1" fillId="2" borderId="7" xfId="16" applyNumberFormat="1" applyFont="1" applyFill="1" applyBorder="1" applyAlignment="1" applyProtection="1">
      <alignment horizontal="left"/>
      <protection hidden="1"/>
    </xf>
    <xf numFmtId="167" fontId="1" fillId="2" borderId="6" xfId="16" applyNumberFormat="1" applyFont="1" applyFill="1" applyBorder="1" applyAlignment="1" applyProtection="1">
      <alignment horizontal="left"/>
      <protection hidden="1"/>
    </xf>
    <xf numFmtId="167" fontId="1" fillId="2" borderId="8" xfId="16" applyNumberFormat="1" applyFont="1" applyFill="1" applyBorder="1" applyAlignment="1" applyProtection="1">
      <alignment horizontal="left"/>
      <protection hidden="1"/>
    </xf>
    <xf numFmtId="168" fontId="5" fillId="5" borderId="9" xfId="1" applyFont="1" applyFill="1" applyBorder="1" applyAlignment="1" applyProtection="1">
      <alignment horizontal="center" vertical="center" wrapText="1"/>
    </xf>
    <xf numFmtId="168" fontId="5" fillId="5" borderId="5" xfId="1" applyFont="1" applyFill="1" applyBorder="1" applyAlignment="1" applyProtection="1">
      <alignment horizontal="center" vertical="center"/>
    </xf>
    <xf numFmtId="0" fontId="1" fillId="2" borderId="0" xfId="14" applyFont="1" applyFill="1" applyBorder="1" applyProtection="1">
      <protection hidden="1"/>
    </xf>
    <xf numFmtId="0" fontId="1" fillId="2" borderId="0" xfId="14" applyFont="1" applyFill="1" applyBorder="1" applyAlignment="1" applyProtection="1">
      <alignment horizontal="left" vertical="center"/>
      <protection hidden="1"/>
    </xf>
    <xf numFmtId="0" fontId="18" fillId="2" borderId="6" xfId="14" applyFont="1" applyFill="1" applyBorder="1" applyAlignment="1" applyProtection="1">
      <alignment horizontal="left"/>
      <protection hidden="1"/>
    </xf>
    <xf numFmtId="167" fontId="1" fillId="4" borderId="6" xfId="16" applyNumberFormat="1" applyFont="1" applyFill="1" applyBorder="1" applyAlignment="1" applyProtection="1">
      <alignment horizontal="left"/>
      <protection hidden="1"/>
    </xf>
    <xf numFmtId="167" fontId="1" fillId="4" borderId="13" xfId="16" applyNumberFormat="1" applyFont="1" applyFill="1" applyBorder="1" applyAlignment="1" applyProtection="1">
      <alignment horizontal="left"/>
      <protection hidden="1"/>
    </xf>
    <xf numFmtId="167" fontId="1" fillId="0" borderId="6" xfId="16" applyNumberFormat="1" applyFont="1" applyFill="1" applyBorder="1" applyAlignment="1" applyProtection="1">
      <alignment horizontal="left"/>
      <protection hidden="1"/>
    </xf>
    <xf numFmtId="0" fontId="2" fillId="3" borderId="0" xfId="21" applyFill="1" applyProtection="1"/>
    <xf numFmtId="0" fontId="4" fillId="5" borderId="10" xfId="17" applyFont="1" applyFill="1" applyBorder="1" applyAlignment="1" applyProtection="1">
      <alignment vertical="center" wrapText="1"/>
    </xf>
    <xf numFmtId="0" fontId="4" fillId="5" borderId="11" xfId="17" applyFont="1" applyFill="1" applyBorder="1" applyAlignment="1" applyProtection="1">
      <alignment vertical="center" wrapText="1"/>
    </xf>
    <xf numFmtId="0" fontId="4" fillId="5" borderId="4" xfId="17" applyFont="1" applyFill="1" applyBorder="1" applyAlignment="1" applyProtection="1">
      <alignment horizontal="center" vertical="center" wrapText="1"/>
    </xf>
    <xf numFmtId="0" fontId="10" fillId="5" borderId="4" xfId="17" applyFont="1" applyFill="1" applyBorder="1" applyAlignment="1" applyProtection="1">
      <alignment horizontal="center" vertical="center" wrapText="1"/>
    </xf>
    <xf numFmtId="0" fontId="5" fillId="5" borderId="9" xfId="14" applyFont="1" applyFill="1" applyBorder="1" applyAlignment="1" applyProtection="1">
      <alignment horizontal="center" vertical="center" wrapText="1"/>
    </xf>
    <xf numFmtId="0" fontId="5" fillId="5" borderId="5" xfId="14" applyFont="1" applyFill="1" applyBorder="1" applyAlignment="1" applyProtection="1">
      <alignment horizontal="center" vertical="center"/>
    </xf>
    <xf numFmtId="167" fontId="1" fillId="2" borderId="7" xfId="14" applyNumberFormat="1" applyFont="1" applyFill="1" applyBorder="1" applyAlignment="1" applyProtection="1">
      <alignment horizontal="center" wrapText="1"/>
      <protection locked="0" hidden="1"/>
    </xf>
    <xf numFmtId="167" fontId="1" fillId="2" borderId="6" xfId="14" applyNumberFormat="1" applyFont="1" applyFill="1" applyBorder="1" applyAlignment="1" applyProtection="1">
      <alignment horizontal="center" wrapText="1"/>
      <protection locked="0" hidden="1"/>
    </xf>
    <xf numFmtId="0" fontId="14" fillId="3" borderId="0" xfId="15" applyFont="1" applyFill="1" applyAlignment="1" applyProtection="1">
      <alignment horizontal="center"/>
    </xf>
    <xf numFmtId="167" fontId="1" fillId="2" borderId="27" xfId="16" applyNumberFormat="1" applyFont="1" applyFill="1" applyBorder="1" applyAlignment="1" applyProtection="1">
      <alignment horizontal="left"/>
      <protection hidden="1"/>
    </xf>
    <xf numFmtId="167" fontId="1" fillId="2" borderId="13" xfId="16" applyNumberFormat="1" applyFont="1" applyFill="1" applyBorder="1" applyAlignment="1" applyProtection="1">
      <alignment horizontal="left"/>
      <protection hidden="1"/>
    </xf>
    <xf numFmtId="0" fontId="1" fillId="2" borderId="7" xfId="14" applyFont="1" applyFill="1" applyBorder="1" applyAlignment="1" applyProtection="1">
      <alignment horizontal="center"/>
      <protection locked="0" hidden="1"/>
    </xf>
    <xf numFmtId="0" fontId="1" fillId="2" borderId="6" xfId="14" applyFont="1" applyFill="1" applyBorder="1" applyAlignment="1" applyProtection="1">
      <alignment horizontal="center"/>
      <protection locked="0" hidden="1"/>
    </xf>
    <xf numFmtId="167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13" xfId="16" applyNumberFormat="1" applyFont="1" applyFill="1" applyBorder="1" applyAlignment="1" applyProtection="1">
      <alignment horizontal="center"/>
      <protection locked="0" hidden="1"/>
    </xf>
    <xf numFmtId="49" fontId="1" fillId="2" borderId="12" xfId="16" applyNumberFormat="1" applyFont="1" applyFill="1" applyBorder="1" applyAlignment="1" applyProtection="1">
      <alignment horizontal="center"/>
      <protection locked="0" hidden="1"/>
    </xf>
    <xf numFmtId="167" fontId="1" fillId="2" borderId="8" xfId="16" applyNumberFormat="1" applyFont="1" applyFill="1" applyBorder="1" applyAlignment="1" applyProtection="1">
      <alignment horizontal="center"/>
      <protection locked="0" hidden="1"/>
    </xf>
    <xf numFmtId="0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7" xfId="16" applyNumberFormat="1" applyFont="1" applyFill="1" applyBorder="1" applyAlignment="1" applyProtection="1">
      <alignment horizontal="center"/>
      <protection locked="0" hidden="1"/>
    </xf>
    <xf numFmtId="0" fontId="2" fillId="2" borderId="1" xfId="16" applyFill="1" applyBorder="1" applyAlignment="1" applyProtection="1">
      <alignment horizontal="center"/>
    </xf>
    <xf numFmtId="0" fontId="2" fillId="2" borderId="3" xfId="16" applyFill="1" applyBorder="1" applyAlignment="1" applyProtection="1">
      <alignment horizontal="center"/>
    </xf>
    <xf numFmtId="0" fontId="2" fillId="3" borderId="0" xfId="16" applyFill="1" applyProtection="1"/>
    <xf numFmtId="170" fontId="0" fillId="0" borderId="0" xfId="3" applyNumberFormat="1" applyFont="1" applyProtection="1"/>
    <xf numFmtId="169" fontId="1" fillId="2" borderId="0" xfId="17" applyNumberFormat="1" applyFont="1" applyFill="1" applyBorder="1" applyProtection="1">
      <protection hidden="1"/>
    </xf>
    <xf numFmtId="169" fontId="1" fillId="2" borderId="0" xfId="17" applyNumberFormat="1" applyFont="1" applyFill="1" applyBorder="1" applyAlignment="1" applyProtection="1">
      <alignment horizontal="left" wrapText="1"/>
      <protection hidden="1"/>
    </xf>
    <xf numFmtId="0" fontId="1" fillId="2" borderId="12" xfId="14" applyFont="1" applyFill="1" applyBorder="1" applyProtection="1">
      <protection hidden="1"/>
    </xf>
    <xf numFmtId="0" fontId="1" fillId="2" borderId="13" xfId="14" applyFont="1" applyFill="1" applyBorder="1" applyProtection="1">
      <protection hidden="1"/>
    </xf>
    <xf numFmtId="0" fontId="1" fillId="2" borderId="12" xfId="14" applyFont="1" applyFill="1" applyBorder="1" applyAlignment="1" applyProtection="1">
      <alignment horizontal="left"/>
      <protection hidden="1"/>
    </xf>
    <xf numFmtId="0" fontId="1" fillId="2" borderId="13" xfId="14" applyFont="1" applyFill="1" applyBorder="1" applyAlignment="1" applyProtection="1">
      <alignment horizontal="left"/>
      <protection hidden="1"/>
    </xf>
    <xf numFmtId="0" fontId="1" fillId="0" borderId="12" xfId="14" applyFont="1" applyFill="1" applyBorder="1" applyAlignment="1" applyProtection="1">
      <alignment horizontal="left"/>
      <protection hidden="1"/>
    </xf>
    <xf numFmtId="0" fontId="1" fillId="0" borderId="13" xfId="14" applyFont="1" applyFill="1" applyBorder="1" applyAlignment="1" applyProtection="1">
      <alignment horizontal="left"/>
      <protection hidden="1"/>
    </xf>
    <xf numFmtId="0" fontId="1" fillId="2" borderId="12" xfId="14" applyFont="1" applyFill="1" applyBorder="1" applyAlignment="1" applyProtection="1">
      <alignment horizontal="center"/>
      <protection locked="0" hidden="1"/>
    </xf>
    <xf numFmtId="0" fontId="1" fillId="2" borderId="13" xfId="14" applyFont="1" applyFill="1" applyBorder="1" applyAlignment="1" applyProtection="1">
      <alignment horizontal="center"/>
      <protection locked="0" hidden="1"/>
    </xf>
    <xf numFmtId="0" fontId="1" fillId="0" borderId="6" xfId="14" applyFont="1" applyFill="1" applyBorder="1" applyAlignment="1" applyProtection="1">
      <alignment horizontal="center"/>
      <protection locked="0" hidden="1"/>
    </xf>
    <xf numFmtId="0" fontId="1" fillId="0" borderId="12" xfId="14" applyFont="1" applyFill="1" applyBorder="1" applyAlignment="1" applyProtection="1">
      <alignment horizontal="center"/>
      <protection locked="0" hidden="1"/>
    </xf>
    <xf numFmtId="0" fontId="1" fillId="0" borderId="13" xfId="14" applyFont="1" applyFill="1" applyBorder="1" applyAlignment="1" applyProtection="1">
      <alignment horizontal="center"/>
      <protection locked="0" hidden="1"/>
    </xf>
    <xf numFmtId="0" fontId="2" fillId="3" borderId="0" xfId="14" applyFill="1" applyProtection="1"/>
    <xf numFmtId="169" fontId="2" fillId="2" borderId="0" xfId="18" applyNumberFormat="1" applyFill="1" applyAlignment="1" applyProtection="1">
      <alignment horizontal="left"/>
    </xf>
    <xf numFmtId="0" fontId="2" fillId="2" borderId="0" xfId="18" applyFill="1" applyProtection="1"/>
    <xf numFmtId="0" fontId="2" fillId="2" borderId="0" xfId="18" applyFill="1" applyAlignment="1" applyProtection="1">
      <alignment horizontal="left"/>
    </xf>
    <xf numFmtId="0" fontId="2" fillId="3" borderId="0" xfId="18" applyFill="1" applyProtection="1"/>
    <xf numFmtId="0" fontId="14" fillId="3" borderId="0" xfId="18" applyFont="1" applyFill="1" applyProtection="1"/>
    <xf numFmtId="0" fontId="18" fillId="2" borderId="6" xfId="14" applyFont="1" applyFill="1" applyBorder="1" applyProtection="1">
      <protection locked="0" hidden="1"/>
    </xf>
    <xf numFmtId="0" fontId="2" fillId="3" borderId="0" xfId="20" applyFill="1" applyProtection="1"/>
    <xf numFmtId="0" fontId="16" fillId="3" borderId="0" xfId="20" applyFont="1" applyFill="1" applyProtection="1"/>
    <xf numFmtId="0" fontId="14" fillId="3" borderId="0" xfId="20" applyFont="1" applyFill="1" applyProtection="1"/>
    <xf numFmtId="0" fontId="1" fillId="2" borderId="8" xfId="14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9" fontId="1" fillId="2" borderId="13" xfId="19" applyNumberFormat="1" applyFont="1" applyFill="1" applyBorder="1" applyProtection="1">
      <protection locked="0"/>
    </xf>
    <xf numFmtId="167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5" applyNumberFormat="1" applyFont="1" applyFill="1" applyBorder="1" applyProtection="1">
      <protection hidden="1"/>
    </xf>
    <xf numFmtId="164" fontId="1" fillId="2" borderId="13" xfId="15" applyNumberFormat="1" applyFont="1" applyFill="1" applyBorder="1" applyProtection="1">
      <protection hidden="1"/>
    </xf>
    <xf numFmtId="170" fontId="1" fillId="2" borderId="6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Protection="1">
      <protection hidden="1"/>
    </xf>
    <xf numFmtId="170" fontId="1" fillId="2" borderId="8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Alignment="1" applyProtection="1">
      <alignment horizontal="left"/>
      <protection hidden="1"/>
    </xf>
    <xf numFmtId="170" fontId="1" fillId="2" borderId="7" xfId="3" applyNumberFormat="1" applyFont="1" applyFill="1" applyBorder="1" applyProtection="1">
      <protection hidden="1"/>
    </xf>
    <xf numFmtId="170" fontId="1" fillId="2" borderId="6" xfId="3" applyNumberFormat="1" applyFont="1" applyFill="1" applyBorder="1" applyProtection="1">
      <protection hidden="1"/>
    </xf>
    <xf numFmtId="170" fontId="1" fillId="2" borderId="6" xfId="15" applyNumberFormat="1" applyFont="1" applyFill="1" applyBorder="1" applyProtection="1">
      <protection hidden="1"/>
    </xf>
    <xf numFmtId="170" fontId="1" fillId="2" borderId="13" xfId="15" applyNumberFormat="1" applyFont="1" applyFill="1" applyBorder="1" applyProtection="1">
      <protection hidden="1"/>
    </xf>
    <xf numFmtId="170" fontId="1" fillId="2" borderId="12" xfId="17" applyNumberFormat="1" applyFont="1" applyFill="1" applyBorder="1" applyProtection="1">
      <protection hidden="1"/>
    </xf>
    <xf numFmtId="170" fontId="1" fillId="2" borderId="6" xfId="17" applyNumberFormat="1" applyFont="1" applyFill="1" applyBorder="1" applyProtection="1">
      <protection hidden="1"/>
    </xf>
    <xf numFmtId="170" fontId="1" fillId="2" borderId="13" xfId="17" applyNumberFormat="1" applyFont="1" applyFill="1" applyBorder="1" applyProtection="1">
      <protection hidden="1"/>
    </xf>
    <xf numFmtId="170" fontId="0" fillId="0" borderId="12" xfId="3" applyNumberFormat="1" applyFont="1" applyBorder="1" applyProtection="1"/>
    <xf numFmtId="170" fontId="0" fillId="0" borderId="6" xfId="3" applyNumberFormat="1" applyFont="1" applyBorder="1" applyProtection="1"/>
    <xf numFmtId="170" fontId="0" fillId="0" borderId="13" xfId="3" applyNumberFormat="1" applyFont="1" applyBorder="1" applyProtection="1"/>
    <xf numFmtId="170" fontId="1" fillId="2" borderId="6" xfId="18" applyNumberFormat="1" applyFont="1" applyFill="1" applyBorder="1" applyProtection="1">
      <protection hidden="1"/>
    </xf>
    <xf numFmtId="170" fontId="1" fillId="2" borderId="13" xfId="18" applyNumberFormat="1" applyFont="1" applyFill="1" applyBorder="1" applyProtection="1">
      <protection hidden="1"/>
    </xf>
    <xf numFmtId="170" fontId="18" fillId="2" borderId="6" xfId="20" applyNumberFormat="1" applyFont="1" applyFill="1" applyBorder="1" applyProtection="1">
      <protection hidden="1"/>
    </xf>
    <xf numFmtId="170" fontId="18" fillId="2" borderId="13" xfId="20" applyNumberFormat="1" applyFont="1" applyFill="1" applyBorder="1" applyProtection="1">
      <protection hidden="1"/>
    </xf>
    <xf numFmtId="170" fontId="1" fillId="2" borderId="12" xfId="21" applyNumberFormat="1" applyFont="1" applyFill="1" applyBorder="1" applyProtection="1">
      <protection hidden="1"/>
    </xf>
    <xf numFmtId="170" fontId="1" fillId="2" borderId="6" xfId="21" applyNumberFormat="1" applyFont="1" applyFill="1" applyBorder="1" applyProtection="1">
      <protection hidden="1"/>
    </xf>
    <xf numFmtId="170" fontId="1" fillId="2" borderId="8" xfId="21" applyNumberFormat="1" applyFont="1" applyFill="1" applyBorder="1" applyProtection="1"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10" fontId="21" fillId="4" borderId="4" xfId="22" applyNumberFormat="1" applyFont="1" applyFill="1" applyBorder="1" applyAlignment="1" applyProtection="1">
      <alignment horizontal="center"/>
      <protection hidden="1"/>
    </xf>
    <xf numFmtId="10" fontId="21" fillId="4" borderId="4" xfId="22" applyNumberFormat="1" applyFont="1" applyFill="1" applyBorder="1" applyAlignment="1" applyProtection="1">
      <alignment horizontal="center"/>
      <protection locked="0"/>
    </xf>
    <xf numFmtId="9" fontId="21" fillId="4" borderId="4" xfId="22" applyFont="1" applyFill="1" applyBorder="1" applyAlignment="1" applyProtection="1">
      <alignment horizontal="center"/>
      <protection locked="0"/>
    </xf>
    <xf numFmtId="10" fontId="21" fillId="2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5" applyFill="1" applyProtection="1"/>
    <xf numFmtId="10" fontId="21" fillId="4" borderId="4" xfId="22" applyNumberFormat="1" applyFont="1" applyFill="1" applyBorder="1" applyAlignment="1" applyProtection="1">
      <alignment horizontal="center" vertical="center"/>
      <protection hidden="1"/>
    </xf>
    <xf numFmtId="0" fontId="1" fillId="0" borderId="8" xfId="16" applyNumberFormat="1" applyFont="1" applyFill="1" applyBorder="1" applyAlignment="1" applyProtection="1">
      <alignment horizontal="left"/>
      <protection hidden="1"/>
    </xf>
    <xf numFmtId="0" fontId="1" fillId="7" borderId="0" xfId="16" applyNumberFormat="1" applyFont="1" applyFill="1" applyBorder="1" applyAlignment="1" applyProtection="1">
      <alignment horizontal="center"/>
      <protection hidden="1"/>
    </xf>
    <xf numFmtId="167" fontId="1" fillId="7" borderId="0" xfId="16" applyNumberFormat="1" applyFont="1" applyFill="1" applyBorder="1" applyAlignment="1" applyProtection="1">
      <alignment horizontal="left"/>
      <protection hidden="1"/>
    </xf>
    <xf numFmtId="167" fontId="1" fillId="7" borderId="0" xfId="3" applyFont="1" applyFill="1" applyBorder="1" applyAlignment="1" applyProtection="1">
      <alignment horizontal="left" wrapText="1"/>
      <protection hidden="1"/>
    </xf>
    <xf numFmtId="167" fontId="1" fillId="7" borderId="0" xfId="16" applyNumberFormat="1" applyFont="1" applyFill="1" applyBorder="1" applyProtection="1">
      <protection hidden="1"/>
    </xf>
    <xf numFmtId="167" fontId="1" fillId="7" borderId="0" xfId="16" applyNumberFormat="1" applyFont="1" applyFill="1" applyBorder="1" applyAlignment="1" applyProtection="1">
      <alignment horizontal="left" wrapText="1"/>
      <protection hidden="1"/>
    </xf>
    <xf numFmtId="10" fontId="21" fillId="0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 applyProtection="1"/>
    <xf numFmtId="0" fontId="2" fillId="7" borderId="0" xfId="18" applyFill="1" applyProtection="1"/>
    <xf numFmtId="0" fontId="2" fillId="7" borderId="0" xfId="20" applyFill="1" applyProtection="1"/>
    <xf numFmtId="169" fontId="1" fillId="7" borderId="0" xfId="21" applyNumberFormat="1" applyFont="1" applyFill="1" applyBorder="1" applyProtection="1">
      <protection hidden="1"/>
    </xf>
    <xf numFmtId="169" fontId="1" fillId="7" borderId="0" xfId="21" applyNumberFormat="1" applyFont="1" applyFill="1" applyBorder="1" applyAlignment="1" applyProtection="1">
      <alignment horizontal="left" wrapText="1"/>
      <protection hidden="1"/>
    </xf>
    <xf numFmtId="170" fontId="0" fillId="0" borderId="23" xfId="3" applyNumberFormat="1" applyFont="1" applyBorder="1"/>
    <xf numFmtId="170" fontId="0" fillId="0" borderId="6" xfId="3" applyNumberFormat="1" applyFont="1" applyBorder="1"/>
    <xf numFmtId="167" fontId="1" fillId="2" borderId="6" xfId="14" applyNumberFormat="1" applyFont="1" applyFill="1" applyBorder="1" applyAlignment="1" applyProtection="1">
      <alignment horizontal="center" wrapText="1"/>
      <protection hidden="1"/>
    </xf>
    <xf numFmtId="170" fontId="0" fillId="0" borderId="12" xfId="3" applyNumberFormat="1" applyFont="1" applyBorder="1"/>
    <xf numFmtId="170" fontId="0" fillId="0" borderId="13" xfId="3" applyNumberFormat="1" applyFont="1" applyBorder="1"/>
    <xf numFmtId="167" fontId="1" fillId="4" borderId="12" xfId="16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7" fontId="12" fillId="2" borderId="13" xfId="16" applyNumberFormat="1" applyFont="1" applyFill="1" applyBorder="1" applyAlignment="1" applyProtection="1">
      <alignment horizontal="center"/>
      <protection locked="0" hidden="1"/>
    </xf>
    <xf numFmtId="167" fontId="12" fillId="0" borderId="13" xfId="16" applyNumberFormat="1" applyFont="1" applyFill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6" applyNumberFormat="1" applyFont="1" applyFill="1" applyBorder="1" applyAlignment="1" applyProtection="1">
      <alignment horizontal="left"/>
      <protection hidden="1"/>
    </xf>
    <xf numFmtId="49" fontId="1" fillId="2" borderId="6" xfId="16" applyNumberFormat="1" applyFont="1" applyFill="1" applyBorder="1" applyAlignment="1" applyProtection="1">
      <alignment horizontal="center"/>
      <protection locked="0" hidden="1"/>
    </xf>
    <xf numFmtId="0" fontId="12" fillId="0" borderId="6" xfId="16" applyNumberFormat="1" applyFont="1" applyFill="1" applyBorder="1" applyAlignment="1" applyProtection="1">
      <alignment horizontal="left"/>
      <protection hidden="1"/>
    </xf>
    <xf numFmtId="49" fontId="1" fillId="2" borderId="13" xfId="16" applyNumberFormat="1" applyFont="1" applyFill="1" applyBorder="1" applyAlignment="1" applyProtection="1">
      <alignment horizontal="center"/>
      <protection locked="0" hidden="1"/>
    </xf>
    <xf numFmtId="0" fontId="12" fillId="0" borderId="13" xfId="16" applyNumberFormat="1" applyFont="1" applyFill="1" applyBorder="1" applyAlignment="1" applyProtection="1">
      <alignment horizontal="left"/>
      <protection hidden="1"/>
    </xf>
    <xf numFmtId="0" fontId="1" fillId="2" borderId="22" xfId="14" applyFont="1" applyFill="1" applyBorder="1" applyAlignment="1" applyProtection="1">
      <alignment horizontal="left"/>
      <protection hidden="1"/>
    </xf>
    <xf numFmtId="0" fontId="1" fillId="2" borderId="31" xfId="14" applyFont="1" applyFill="1" applyBorder="1" applyAlignment="1" applyProtection="1">
      <alignment horizontal="left"/>
      <protection hidden="1"/>
    </xf>
    <xf numFmtId="42" fontId="0" fillId="0" borderId="12" xfId="25" applyFont="1" applyBorder="1"/>
    <xf numFmtId="42" fontId="0" fillId="0" borderId="6" xfId="25" applyFont="1" applyBorder="1"/>
    <xf numFmtId="42" fontId="0" fillId="0" borderId="13" xfId="25" applyFont="1" applyBorder="1"/>
    <xf numFmtId="10" fontId="21" fillId="4" borderId="0" xfId="22" applyNumberFormat="1" applyFont="1" applyFill="1" applyBorder="1" applyAlignment="1" applyProtection="1">
      <alignment horizontal="center"/>
      <protection locked="0"/>
    </xf>
    <xf numFmtId="170" fontId="18" fillId="2" borderId="13" xfId="20" applyNumberFormat="1" applyFont="1" applyFill="1" applyBorder="1" applyAlignment="1" applyProtection="1">
      <alignment horizontal="left" wrapText="1"/>
      <protection hidden="1"/>
    </xf>
    <xf numFmtId="170" fontId="18" fillId="2" borderId="6" xfId="20" applyNumberFormat="1" applyFont="1" applyFill="1" applyBorder="1" applyAlignment="1" applyProtection="1">
      <alignment horizontal="left" wrapText="1"/>
      <protection hidden="1"/>
    </xf>
    <xf numFmtId="0" fontId="18" fillId="2" borderId="12" xfId="14" applyFont="1" applyFill="1" applyBorder="1" applyProtection="1">
      <protection locked="0" hidden="1"/>
    </xf>
    <xf numFmtId="0" fontId="18" fillId="2" borderId="12" xfId="14" applyFont="1" applyFill="1" applyBorder="1" applyAlignment="1" applyProtection="1">
      <alignment horizontal="left"/>
      <protection hidden="1"/>
    </xf>
    <xf numFmtId="0" fontId="18" fillId="2" borderId="13" xfId="14" applyFont="1" applyFill="1" applyBorder="1" applyProtection="1">
      <protection locked="0" hidden="1"/>
    </xf>
    <xf numFmtId="0" fontId="18" fillId="2" borderId="13" xfId="14" applyFont="1" applyFill="1" applyBorder="1" applyAlignment="1" applyProtection="1">
      <alignment horizontal="left"/>
      <protection hidden="1"/>
    </xf>
    <xf numFmtId="170" fontId="1" fillId="2" borderId="7" xfId="18" applyNumberFormat="1" applyFont="1" applyFill="1" applyBorder="1" applyProtection="1">
      <protection hidden="1"/>
    </xf>
    <xf numFmtId="0" fontId="5" fillId="5" borderId="32" xfId="14" applyFont="1" applyFill="1" applyBorder="1" applyAlignment="1" applyProtection="1">
      <alignment horizontal="center" vertical="center" wrapText="1"/>
    </xf>
    <xf numFmtId="0" fontId="5" fillId="5" borderId="4" xfId="14" applyFont="1" applyFill="1" applyBorder="1" applyAlignment="1" applyProtection="1">
      <alignment horizontal="center" vertical="center"/>
    </xf>
    <xf numFmtId="0" fontId="5" fillId="5" borderId="4" xfId="17" applyFont="1" applyFill="1" applyBorder="1" applyAlignment="1" applyProtection="1">
      <alignment horizontal="center" vertical="center" wrapText="1"/>
    </xf>
    <xf numFmtId="0" fontId="5" fillId="5" borderId="4" xfId="17" applyFont="1" applyFill="1" applyBorder="1" applyAlignment="1" applyProtection="1">
      <alignment horizontal="center" vertical="center" wrapText="1"/>
    </xf>
    <xf numFmtId="10" fontId="21" fillId="0" borderId="4" xfId="22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18" applyNumberFormat="1" applyFont="1" applyFill="1" applyBorder="1" applyProtection="1">
      <protection hidden="1"/>
    </xf>
    <xf numFmtId="0" fontId="0" fillId="7" borderId="0" xfId="0" applyFill="1" applyBorder="1" applyProtection="1"/>
    <xf numFmtId="0" fontId="1" fillId="7" borderId="0" xfId="14" applyFont="1" applyFill="1" applyBorder="1" applyAlignment="1" applyProtection="1">
      <alignment horizontal="left"/>
      <protection hidden="1"/>
    </xf>
    <xf numFmtId="170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4" applyFont="1" applyFill="1" applyBorder="1" applyAlignment="1" applyProtection="1">
      <alignment horizontal="left"/>
      <protection hidden="1"/>
    </xf>
    <xf numFmtId="170" fontId="1" fillId="2" borderId="33" xfId="21" applyNumberFormat="1" applyFont="1" applyFill="1" applyBorder="1" applyProtection="1">
      <protection hidden="1"/>
    </xf>
    <xf numFmtId="170" fontId="0" fillId="0" borderId="34" xfId="3" applyNumberFormat="1" applyFont="1" applyBorder="1"/>
    <xf numFmtId="170" fontId="0" fillId="0" borderId="25" xfId="3" applyNumberFormat="1" applyFont="1" applyBorder="1"/>
    <xf numFmtId="170" fontId="0" fillId="0" borderId="26" xfId="3" applyNumberFormat="1" applyFont="1" applyBorder="1"/>
    <xf numFmtId="170" fontId="1" fillId="8" borderId="6" xfId="3" applyNumberFormat="1" applyFont="1" applyFill="1" applyBorder="1" applyProtection="1"/>
    <xf numFmtId="170" fontId="0" fillId="8" borderId="12" xfId="3" applyNumberFormat="1" applyFont="1" applyFill="1" applyBorder="1" applyProtection="1"/>
    <xf numFmtId="170" fontId="0" fillId="8" borderId="8" xfId="3" applyNumberFormat="1" applyFont="1" applyFill="1" applyBorder="1" applyProtection="1"/>
    <xf numFmtId="170" fontId="0" fillId="8" borderId="33" xfId="3" applyNumberFormat="1" applyFont="1" applyFill="1" applyBorder="1" applyProtection="1"/>
    <xf numFmtId="170" fontId="0" fillId="8" borderId="13" xfId="3" applyNumberFormat="1" applyFont="1" applyFill="1" applyBorder="1" applyProtection="1"/>
    <xf numFmtId="0" fontId="2" fillId="4" borderId="0" xfId="18" applyFill="1" applyProtection="1"/>
    <xf numFmtId="167" fontId="8" fillId="4" borderId="0" xfId="16" applyNumberFormat="1" applyFont="1" applyFill="1" applyBorder="1" applyAlignment="1" applyProtection="1">
      <alignment horizontal="left" wrapText="1"/>
    </xf>
    <xf numFmtId="167" fontId="20" fillId="4" borderId="0" xfId="16" applyNumberFormat="1" applyFont="1" applyFill="1" applyBorder="1" applyAlignment="1" applyProtection="1">
      <alignment horizontal="left"/>
      <protection hidden="1"/>
    </xf>
    <xf numFmtId="169" fontId="17" fillId="4" borderId="0" xfId="23" applyNumberFormat="1" applyFont="1" applyFill="1" applyBorder="1" applyAlignment="1" applyProtection="1">
      <alignment horizontal="left" wrapText="1"/>
      <protection hidden="1"/>
    </xf>
    <xf numFmtId="169" fontId="1" fillId="4" borderId="0" xfId="16" applyNumberFormat="1" applyFont="1" applyFill="1" applyBorder="1" applyProtection="1">
      <protection hidden="1"/>
    </xf>
    <xf numFmtId="169" fontId="1" fillId="4" borderId="0" xfId="16" applyNumberFormat="1" applyFont="1" applyFill="1" applyBorder="1" applyAlignment="1" applyProtection="1">
      <alignment horizontal="left" wrapText="1"/>
      <protection hidden="1"/>
    </xf>
    <xf numFmtId="0" fontId="2" fillId="4" borderId="0" xfId="15" applyFill="1" applyProtection="1"/>
    <xf numFmtId="0" fontId="0" fillId="4" borderId="0" xfId="0" applyFill="1" applyBorder="1" applyProtection="1"/>
    <xf numFmtId="0" fontId="1" fillId="4" borderId="0" xfId="14" applyFont="1" applyFill="1" applyBorder="1" applyAlignment="1" applyProtection="1">
      <alignment horizontal="left"/>
      <protection hidden="1"/>
    </xf>
    <xf numFmtId="170" fontId="0" fillId="4" borderId="0" xfId="3" applyNumberFormat="1" applyFont="1" applyFill="1" applyBorder="1" applyProtection="1"/>
    <xf numFmtId="169" fontId="1" fillId="4" borderId="0" xfId="21" applyNumberFormat="1" applyFont="1" applyFill="1" applyBorder="1" applyProtection="1">
      <protection hidden="1"/>
    </xf>
    <xf numFmtId="169" fontId="1" fillId="4" borderId="0" xfId="21" applyNumberFormat="1" applyFont="1" applyFill="1" applyBorder="1" applyAlignment="1" applyProtection="1">
      <alignment horizontal="left" wrapText="1"/>
      <protection hidden="1"/>
    </xf>
    <xf numFmtId="0" fontId="2" fillId="4" borderId="0" xfId="20" applyFill="1" applyProtection="1"/>
    <xf numFmtId="0" fontId="1" fillId="2" borderId="37" xfId="14" applyFont="1" applyFill="1" applyBorder="1" applyAlignment="1" applyProtection="1">
      <alignment horizontal="center"/>
      <protection locked="0" hidden="1"/>
    </xf>
    <xf numFmtId="0" fontId="1" fillId="2" borderId="39" xfId="14" applyFont="1" applyFill="1" applyBorder="1" applyAlignment="1" applyProtection="1">
      <alignment horizontal="center"/>
      <protection locked="0" hidden="1"/>
    </xf>
    <xf numFmtId="170" fontId="1" fillId="2" borderId="38" xfId="18" applyNumberFormat="1" applyFont="1" applyFill="1" applyBorder="1" applyProtection="1">
      <protection hidden="1"/>
    </xf>
    <xf numFmtId="170" fontId="1" fillId="2" borderId="40" xfId="18" applyNumberFormat="1" applyFont="1" applyFill="1" applyBorder="1" applyProtection="1">
      <protection hidden="1"/>
    </xf>
    <xf numFmtId="170" fontId="1" fillId="2" borderId="42" xfId="18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4" applyFont="1" applyFill="1" applyBorder="1" applyAlignment="1" applyProtection="1">
      <alignment horizontal="center"/>
      <protection locked="0" hidden="1"/>
    </xf>
    <xf numFmtId="0" fontId="1" fillId="2" borderId="0" xfId="14" applyFont="1" applyFill="1" applyBorder="1" applyAlignment="1" applyProtection="1">
      <alignment horizontal="left"/>
      <protection hidden="1"/>
    </xf>
    <xf numFmtId="170" fontId="0" fillId="0" borderId="0" xfId="3" applyNumberFormat="1" applyFont="1" applyBorder="1"/>
    <xf numFmtId="170" fontId="1" fillId="2" borderId="0" xfId="18" applyNumberFormat="1" applyFont="1" applyFill="1" applyBorder="1" applyProtection="1">
      <protection hidden="1"/>
    </xf>
    <xf numFmtId="170" fontId="1" fillId="2" borderId="0" xfId="18" applyNumberFormat="1" applyFont="1" applyFill="1" applyBorder="1" applyAlignment="1" applyProtection="1">
      <alignment horizontal="left" wrapText="1"/>
      <protection hidden="1"/>
    </xf>
    <xf numFmtId="10" fontId="21" fillId="6" borderId="4" xfId="22" applyNumberFormat="1" applyFont="1" applyFill="1" applyBorder="1" applyAlignment="1" applyProtection="1">
      <alignment horizontal="centerContinuous"/>
      <protection locked="0"/>
    </xf>
    <xf numFmtId="9" fontId="21" fillId="6" borderId="4" xfId="22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2" applyNumberFormat="1" applyFont="1" applyFill="1" applyBorder="1" applyAlignment="1" applyProtection="1">
      <alignment horizontal="center"/>
      <protection locked="0"/>
    </xf>
    <xf numFmtId="9" fontId="21" fillId="4" borderId="5" xfId="22" applyFont="1" applyFill="1" applyBorder="1" applyAlignment="1" applyProtection="1">
      <alignment horizontal="center"/>
      <protection locked="0"/>
    </xf>
    <xf numFmtId="0" fontId="6" fillId="6" borderId="21" xfId="14" applyFont="1" applyFill="1" applyBorder="1" applyAlignment="1" applyProtection="1">
      <alignment horizontal="centerContinuous" vertical="center"/>
    </xf>
    <xf numFmtId="0" fontId="6" fillId="6" borderId="11" xfId="14" applyFont="1" applyFill="1" applyBorder="1" applyAlignment="1" applyProtection="1">
      <alignment horizontal="centerContinuous" vertical="center"/>
    </xf>
    <xf numFmtId="0" fontId="11" fillId="6" borderId="4" xfId="18" applyFont="1" applyFill="1" applyBorder="1" applyAlignment="1" applyProtection="1">
      <alignment horizontal="centerContinuous" vertical="center" wrapText="1"/>
    </xf>
    <xf numFmtId="169" fontId="0" fillId="0" borderId="0" xfId="3" applyNumberFormat="1" applyFont="1"/>
    <xf numFmtId="169" fontId="17" fillId="0" borderId="6" xfId="3" applyNumberFormat="1" applyFont="1" applyBorder="1"/>
    <xf numFmtId="167" fontId="1" fillId="2" borderId="33" xfId="16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6" applyNumberFormat="1" applyFont="1" applyFill="1" applyBorder="1" applyAlignment="1" applyProtection="1">
      <alignment horizontal="left"/>
      <protection hidden="1"/>
    </xf>
    <xf numFmtId="170" fontId="1" fillId="2" borderId="0" xfId="17" applyNumberFormat="1" applyFont="1" applyFill="1" applyBorder="1" applyProtection="1">
      <protection hidden="1"/>
    </xf>
    <xf numFmtId="170" fontId="1" fillId="2" borderId="0" xfId="17" applyNumberFormat="1" applyFont="1" applyFill="1" applyBorder="1" applyAlignment="1" applyProtection="1">
      <alignment horizontal="left" wrapText="1"/>
      <protection hidden="1"/>
    </xf>
    <xf numFmtId="169" fontId="0" fillId="0" borderId="33" xfId="3" applyNumberFormat="1" applyFont="1" applyBorder="1"/>
    <xf numFmtId="0" fontId="0" fillId="0" borderId="12" xfId="0" applyBorder="1"/>
    <xf numFmtId="0" fontId="1" fillId="2" borderId="39" xfId="14" applyFont="1" applyFill="1" applyBorder="1" applyAlignment="1" applyProtection="1">
      <alignment horizontal="center" vertical="center"/>
      <protection locked="0" hidden="1"/>
    </xf>
    <xf numFmtId="0" fontId="1" fillId="2" borderId="41" xfId="14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9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9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70" fontId="1" fillId="0" borderId="13" xfId="3" applyNumberFormat="1" applyFont="1" applyBorder="1" applyAlignment="1">
      <alignment horizontal="left" vertical="justify" wrapText="1" readingOrder="1"/>
    </xf>
    <xf numFmtId="169" fontId="0" fillId="4" borderId="13" xfId="3" applyNumberFormat="1" applyFont="1" applyFill="1" applyBorder="1"/>
    <xf numFmtId="0" fontId="24" fillId="3" borderId="0" xfId="18" applyFont="1" applyFill="1" applyProtection="1"/>
    <xf numFmtId="0" fontId="25" fillId="2" borderId="43" xfId="14" applyFont="1" applyFill="1" applyBorder="1" applyAlignment="1" applyProtection="1">
      <alignment horizontal="center"/>
      <protection locked="0" hidden="1"/>
    </xf>
    <xf numFmtId="0" fontId="25" fillId="2" borderId="44" xfId="14" applyFont="1" applyFill="1" applyBorder="1" applyAlignment="1" applyProtection="1">
      <alignment horizontal="left"/>
      <protection hidden="1"/>
    </xf>
    <xf numFmtId="170" fontId="25" fillId="0" borderId="45" xfId="3" applyNumberFormat="1" applyFont="1" applyBorder="1"/>
    <xf numFmtId="170" fontId="25" fillId="2" borderId="44" xfId="18" applyNumberFormat="1" applyFont="1" applyFill="1" applyBorder="1" applyProtection="1">
      <protection hidden="1"/>
    </xf>
    <xf numFmtId="170" fontId="25" fillId="2" borderId="46" xfId="18" applyNumberFormat="1" applyFont="1" applyFill="1" applyBorder="1" applyProtection="1">
      <protection hidden="1"/>
    </xf>
    <xf numFmtId="0" fontId="1" fillId="2" borderId="47" xfId="14" applyFont="1" applyFill="1" applyBorder="1" applyAlignment="1" applyProtection="1">
      <alignment horizontal="center"/>
      <protection locked="0" hidden="1"/>
    </xf>
    <xf numFmtId="170" fontId="0" fillId="0" borderId="30" xfId="3" applyNumberFormat="1" applyFont="1" applyBorder="1"/>
    <xf numFmtId="170" fontId="1" fillId="2" borderId="8" xfId="18" applyNumberFormat="1" applyFont="1" applyFill="1" applyBorder="1" applyProtection="1">
      <protection hidden="1"/>
    </xf>
    <xf numFmtId="170" fontId="1" fillId="2" borderId="48" xfId="18" applyNumberFormat="1" applyFont="1" applyFill="1" applyBorder="1" applyProtection="1">
      <protection hidden="1"/>
    </xf>
    <xf numFmtId="0" fontId="1" fillId="2" borderId="49" xfId="14" applyFont="1" applyFill="1" applyBorder="1" applyAlignment="1" applyProtection="1">
      <alignment horizontal="center"/>
      <protection locked="0" hidden="1"/>
    </xf>
    <xf numFmtId="0" fontId="1" fillId="2" borderId="50" xfId="14" applyFont="1" applyFill="1" applyBorder="1" applyAlignment="1" applyProtection="1">
      <alignment horizontal="left"/>
      <protection hidden="1"/>
    </xf>
    <xf numFmtId="170" fontId="0" fillId="0" borderId="51" xfId="3" applyNumberFormat="1" applyFont="1" applyBorder="1"/>
    <xf numFmtId="170" fontId="1" fillId="2" borderId="50" xfId="18" applyNumberFormat="1" applyFont="1" applyFill="1" applyBorder="1" applyProtection="1">
      <protection hidden="1"/>
    </xf>
    <xf numFmtId="170" fontId="1" fillId="2" borderId="52" xfId="18" applyNumberFormat="1" applyFont="1" applyFill="1" applyBorder="1" applyProtection="1">
      <protection hidden="1"/>
    </xf>
    <xf numFmtId="0" fontId="13" fillId="0" borderId="0" xfId="14" applyFont="1" applyFill="1" applyBorder="1" applyAlignment="1" applyProtection="1">
      <alignment horizontal="center" vertical="center" wrapText="1"/>
    </xf>
    <xf numFmtId="168" fontId="15" fillId="6" borderId="15" xfId="1" applyFont="1" applyFill="1" applyBorder="1" applyAlignment="1" applyProtection="1">
      <alignment horizontal="center" vertical="center"/>
    </xf>
    <xf numFmtId="168" fontId="15" fillId="6" borderId="16" xfId="1" applyFont="1" applyFill="1" applyBorder="1" applyAlignment="1" applyProtection="1">
      <alignment horizontal="center" vertical="center"/>
    </xf>
    <xf numFmtId="168" fontId="15" fillId="6" borderId="17" xfId="1" applyFont="1" applyFill="1" applyBorder="1" applyAlignment="1" applyProtection="1">
      <alignment horizontal="center" vertical="center"/>
    </xf>
    <xf numFmtId="168" fontId="15" fillId="6" borderId="18" xfId="1" applyFont="1" applyFill="1" applyBorder="1" applyAlignment="1" applyProtection="1">
      <alignment horizontal="center" vertical="center"/>
    </xf>
    <xf numFmtId="168" fontId="15" fillId="6" borderId="19" xfId="1" applyFont="1" applyFill="1" applyBorder="1" applyAlignment="1" applyProtection="1">
      <alignment horizontal="center" vertical="center"/>
    </xf>
    <xf numFmtId="168" fontId="15" fillId="6" borderId="20" xfId="1" applyFont="1" applyFill="1" applyBorder="1" applyAlignment="1" applyProtection="1">
      <alignment horizontal="center" vertical="center"/>
    </xf>
    <xf numFmtId="0" fontId="11" fillId="6" borderId="5" xfId="15" applyFont="1" applyFill="1" applyBorder="1" applyAlignment="1" applyProtection="1">
      <alignment horizontal="center" vertical="center" wrapText="1"/>
    </xf>
    <xf numFmtId="0" fontId="11" fillId="6" borderId="14" xfId="15" applyFont="1" applyFill="1" applyBorder="1" applyAlignment="1" applyProtection="1">
      <alignment horizontal="center" vertical="center" wrapText="1"/>
    </xf>
    <xf numFmtId="167" fontId="6" fillId="2" borderId="4" xfId="14" applyNumberFormat="1" applyFont="1" applyFill="1" applyBorder="1" applyAlignment="1" applyProtection="1">
      <alignment horizontal="center" wrapText="1"/>
    </xf>
    <xf numFmtId="167" fontId="9" fillId="2" borderId="4" xfId="15" applyNumberFormat="1" applyFont="1" applyFill="1" applyBorder="1" applyAlignment="1" applyProtection="1">
      <alignment horizontal="center" wrapText="1"/>
    </xf>
    <xf numFmtId="170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0" fontId="6" fillId="2" borderId="4" xfId="14" applyFont="1" applyFill="1" applyBorder="1" applyAlignment="1" applyProtection="1">
      <alignment horizontal="center"/>
    </xf>
    <xf numFmtId="0" fontId="7" fillId="2" borderId="4" xfId="15" applyFont="1" applyFill="1" applyBorder="1" applyAlignment="1" applyProtection="1">
      <alignment horizontal="center"/>
    </xf>
    <xf numFmtId="170" fontId="1" fillId="4" borderId="7" xfId="3" applyNumberFormat="1" applyFont="1" applyFill="1" applyBorder="1" applyAlignment="1" applyProtection="1">
      <alignment horizontal="left" wrapText="1"/>
      <protection hidden="1"/>
    </xf>
    <xf numFmtId="170" fontId="1" fillId="2" borderId="13" xfId="15" applyNumberFormat="1" applyFont="1" applyFill="1" applyBorder="1" applyAlignment="1" applyProtection="1">
      <alignment horizontal="left" wrapText="1"/>
      <protection hidden="1"/>
    </xf>
    <xf numFmtId="170" fontId="1" fillId="2" borderId="6" xfId="15" applyNumberFormat="1" applyFont="1" applyFill="1" applyBorder="1" applyAlignment="1" applyProtection="1">
      <alignment horizontal="left" wrapText="1"/>
      <protection hidden="1"/>
    </xf>
    <xf numFmtId="170" fontId="1" fillId="2" borderId="6" xfId="16" applyNumberFormat="1" applyFont="1" applyFill="1" applyBorder="1" applyAlignment="1" applyProtection="1">
      <alignment horizontal="left" wrapText="1"/>
      <protection hidden="1"/>
    </xf>
    <xf numFmtId="170" fontId="1" fillId="2" borderId="8" xfId="16" applyNumberFormat="1" applyFont="1" applyFill="1" applyBorder="1" applyAlignment="1" applyProtection="1">
      <alignment horizontal="left" wrapText="1"/>
      <protection hidden="1"/>
    </xf>
    <xf numFmtId="170" fontId="1" fillId="2" borderId="22" xfId="16" applyNumberFormat="1" applyFont="1" applyFill="1" applyBorder="1" applyAlignment="1" applyProtection="1">
      <alignment horizontal="left" wrapText="1"/>
      <protection hidden="1"/>
    </xf>
    <xf numFmtId="170" fontId="1" fillId="2" borderId="23" xfId="16" applyNumberFormat="1" applyFont="1" applyFill="1" applyBorder="1" applyAlignment="1" applyProtection="1">
      <alignment horizontal="left" wrapText="1"/>
      <protection hidden="1"/>
    </xf>
    <xf numFmtId="170" fontId="1" fillId="2" borderId="24" xfId="16" applyNumberFormat="1" applyFont="1" applyFill="1" applyBorder="1" applyAlignment="1" applyProtection="1">
      <alignment horizontal="left" wrapText="1"/>
      <protection hidden="1"/>
    </xf>
    <xf numFmtId="170" fontId="1" fillId="2" borderId="25" xfId="16" applyNumberFormat="1" applyFont="1" applyFill="1" applyBorder="1" applyAlignment="1" applyProtection="1">
      <alignment horizontal="left" wrapText="1"/>
      <protection hidden="1"/>
    </xf>
    <xf numFmtId="170" fontId="1" fillId="2" borderId="28" xfId="16" applyNumberFormat="1" applyFont="1" applyFill="1" applyBorder="1" applyAlignment="1" applyProtection="1">
      <alignment horizontal="left" wrapText="1"/>
      <protection hidden="1"/>
    </xf>
    <xf numFmtId="170" fontId="1" fillId="2" borderId="26" xfId="16" applyNumberFormat="1" applyFont="1" applyFill="1" applyBorder="1" applyAlignment="1" applyProtection="1">
      <alignment horizontal="left" wrapText="1"/>
      <protection hidden="1"/>
    </xf>
    <xf numFmtId="170" fontId="1" fillId="2" borderId="13" xfId="16" applyNumberFormat="1" applyFont="1" applyFill="1" applyBorder="1" applyAlignment="1" applyProtection="1">
      <alignment horizontal="left" wrapText="1"/>
      <protection hidden="1"/>
    </xf>
    <xf numFmtId="170" fontId="1" fillId="2" borderId="29" xfId="16" applyNumberFormat="1" applyFont="1" applyFill="1" applyBorder="1" applyAlignment="1" applyProtection="1">
      <alignment horizontal="left" wrapText="1"/>
      <protection hidden="1"/>
    </xf>
    <xf numFmtId="170" fontId="1" fillId="2" borderId="30" xfId="16" applyNumberFormat="1" applyFont="1" applyFill="1" applyBorder="1" applyAlignment="1" applyProtection="1">
      <alignment horizontal="left" wrapText="1"/>
      <protection hidden="1"/>
    </xf>
    <xf numFmtId="167" fontId="11" fillId="2" borderId="21" xfId="16" applyNumberFormat="1" applyFont="1" applyFill="1" applyBorder="1" applyAlignment="1" applyProtection="1">
      <alignment horizontal="center"/>
    </xf>
    <xf numFmtId="167" fontId="11" fillId="2" borderId="10" xfId="16" applyNumberFormat="1" applyFont="1" applyFill="1" applyBorder="1" applyAlignment="1" applyProtection="1">
      <alignment horizontal="center"/>
    </xf>
    <xf numFmtId="0" fontId="11" fillId="6" borderId="5" xfId="16" applyFont="1" applyFill="1" applyBorder="1" applyAlignment="1" applyProtection="1">
      <alignment horizontal="center" vertical="center" wrapText="1"/>
    </xf>
    <xf numFmtId="0" fontId="11" fillId="6" borderId="14" xfId="16" applyFont="1" applyFill="1" applyBorder="1" applyAlignment="1" applyProtection="1">
      <alignment horizontal="center" vertical="center" wrapText="1"/>
    </xf>
    <xf numFmtId="0" fontId="11" fillId="2" borderId="4" xfId="16" applyFont="1" applyFill="1" applyBorder="1" applyAlignment="1" applyProtection="1">
      <alignment horizontal="center"/>
    </xf>
    <xf numFmtId="167" fontId="11" fillId="2" borderId="4" xfId="16" applyNumberFormat="1" applyFont="1" applyFill="1" applyBorder="1" applyAlignment="1" applyProtection="1">
      <alignment horizontal="center"/>
    </xf>
    <xf numFmtId="0" fontId="11" fillId="2" borderId="21" xfId="14" applyFont="1" applyFill="1" applyBorder="1" applyAlignment="1" applyProtection="1">
      <alignment horizontal="center"/>
    </xf>
    <xf numFmtId="0" fontId="11" fillId="2" borderId="10" xfId="14" applyFont="1" applyFill="1" applyBorder="1" applyAlignment="1" applyProtection="1">
      <alignment horizontal="center"/>
    </xf>
    <xf numFmtId="0" fontId="15" fillId="6" borderId="15" xfId="14" applyFont="1" applyFill="1" applyBorder="1" applyAlignment="1" applyProtection="1">
      <alignment horizontal="center" vertical="center"/>
    </xf>
    <xf numFmtId="0" fontId="15" fillId="6" borderId="16" xfId="14" applyFont="1" applyFill="1" applyBorder="1" applyAlignment="1" applyProtection="1">
      <alignment horizontal="center" vertical="center"/>
    </xf>
    <xf numFmtId="0" fontId="15" fillId="6" borderId="17" xfId="14" applyFont="1" applyFill="1" applyBorder="1" applyAlignment="1" applyProtection="1">
      <alignment horizontal="center" vertical="center"/>
    </xf>
    <xf numFmtId="0" fontId="15" fillId="6" borderId="18" xfId="14" applyFont="1" applyFill="1" applyBorder="1" applyAlignment="1" applyProtection="1">
      <alignment horizontal="center" vertical="center"/>
    </xf>
    <xf numFmtId="0" fontId="15" fillId="6" borderId="19" xfId="14" applyFont="1" applyFill="1" applyBorder="1" applyAlignment="1" applyProtection="1">
      <alignment horizontal="center" vertical="center"/>
    </xf>
    <xf numFmtId="0" fontId="15" fillId="6" borderId="20" xfId="14" applyFont="1" applyFill="1" applyBorder="1" applyAlignment="1" applyProtection="1">
      <alignment horizontal="center" vertical="center"/>
    </xf>
    <xf numFmtId="0" fontId="19" fillId="0" borderId="21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/>
    </xf>
    <xf numFmtId="170" fontId="1" fillId="2" borderId="6" xfId="17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  <protection hidden="1"/>
    </xf>
    <xf numFmtId="0" fontId="11" fillId="2" borderId="10" xfId="14" applyFont="1" applyFill="1" applyBorder="1" applyAlignment="1" applyProtection="1">
      <alignment horizontal="center"/>
      <protection hidden="1"/>
    </xf>
    <xf numFmtId="170" fontId="1" fillId="2" borderId="13" xfId="17" applyNumberFormat="1" applyFont="1" applyFill="1" applyBorder="1" applyAlignment="1" applyProtection="1">
      <alignment horizontal="left" wrapText="1"/>
      <protection hidden="1"/>
    </xf>
    <xf numFmtId="170" fontId="1" fillId="2" borderId="12" xfId="17" applyNumberFormat="1" applyFont="1" applyFill="1" applyBorder="1" applyAlignment="1" applyProtection="1">
      <alignment horizontal="left" wrapText="1"/>
      <protection hidden="1"/>
    </xf>
    <xf numFmtId="0" fontId="6" fillId="6" borderId="15" xfId="14" applyFont="1" applyFill="1" applyBorder="1" applyAlignment="1" applyProtection="1">
      <alignment horizontal="center" vertical="center"/>
    </xf>
    <xf numFmtId="0" fontId="6" fillId="6" borderId="16" xfId="14" applyFont="1" applyFill="1" applyBorder="1" applyAlignment="1" applyProtection="1">
      <alignment horizontal="center" vertical="center"/>
    </xf>
    <xf numFmtId="0" fontId="6" fillId="6" borderId="17" xfId="14" applyFont="1" applyFill="1" applyBorder="1" applyAlignment="1" applyProtection="1">
      <alignment horizontal="center" vertical="center"/>
    </xf>
    <xf numFmtId="0" fontId="6" fillId="6" borderId="18" xfId="14" applyFont="1" applyFill="1" applyBorder="1" applyAlignment="1" applyProtection="1">
      <alignment horizontal="center" vertical="center"/>
    </xf>
    <xf numFmtId="0" fontId="6" fillId="6" borderId="19" xfId="14" applyFont="1" applyFill="1" applyBorder="1" applyAlignment="1" applyProtection="1">
      <alignment horizontal="center" vertical="center"/>
    </xf>
    <xf numFmtId="0" fontId="6" fillId="6" borderId="20" xfId="14" applyFont="1" applyFill="1" applyBorder="1" applyAlignment="1" applyProtection="1">
      <alignment horizontal="center" vertical="center"/>
    </xf>
    <xf numFmtId="0" fontId="11" fillId="6" borderId="5" xfId="17" applyFont="1" applyFill="1" applyBorder="1" applyAlignment="1" applyProtection="1">
      <alignment horizontal="center" vertical="center" wrapText="1"/>
    </xf>
    <xf numFmtId="0" fontId="11" fillId="6" borderId="14" xfId="17" applyFont="1" applyFill="1" applyBorder="1" applyAlignment="1" applyProtection="1">
      <alignment horizontal="center" vertical="center" wrapText="1"/>
    </xf>
    <xf numFmtId="170" fontId="1" fillId="2" borderId="6" xfId="18" applyNumberFormat="1" applyFont="1" applyFill="1" applyBorder="1" applyAlignment="1" applyProtection="1">
      <alignment horizontal="left" wrapText="1"/>
      <protection hidden="1"/>
    </xf>
    <xf numFmtId="170" fontId="1" fillId="2" borderId="13" xfId="18" applyNumberFormat="1" applyFont="1" applyFill="1" applyBorder="1" applyAlignment="1" applyProtection="1">
      <alignment horizontal="left" wrapText="1"/>
      <protection hidden="1"/>
    </xf>
    <xf numFmtId="0" fontId="11" fillId="6" borderId="5" xfId="18" applyFont="1" applyFill="1" applyBorder="1" applyAlignment="1" applyProtection="1">
      <alignment horizontal="center" vertical="center" wrapText="1"/>
    </xf>
    <xf numFmtId="0" fontId="11" fillId="6" borderId="14" xfId="18" applyFont="1" applyFill="1" applyBorder="1" applyAlignment="1" applyProtection="1">
      <alignment horizontal="center" vertical="center" wrapText="1"/>
    </xf>
    <xf numFmtId="0" fontId="11" fillId="2" borderId="4" xfId="14" applyFont="1" applyFill="1" applyBorder="1" applyAlignment="1" applyProtection="1">
      <alignment horizontal="center"/>
    </xf>
    <xf numFmtId="0" fontId="2" fillId="2" borderId="4" xfId="18" applyFill="1" applyBorder="1" applyAlignment="1" applyProtection="1">
      <alignment horizontal="center"/>
    </xf>
    <xf numFmtId="0" fontId="5" fillId="5" borderId="4" xfId="17" applyFont="1" applyFill="1" applyBorder="1" applyAlignment="1" applyProtection="1">
      <alignment horizontal="center" vertical="center" wrapText="1"/>
    </xf>
    <xf numFmtId="170" fontId="1" fillId="2" borderId="12" xfId="18" applyNumberFormat="1" applyFont="1" applyFill="1" applyBorder="1" applyAlignment="1" applyProtection="1">
      <alignment horizontal="left" wrapText="1"/>
      <protection hidden="1"/>
    </xf>
    <xf numFmtId="0" fontId="11" fillId="2" borderId="5" xfId="14" applyFont="1" applyFill="1" applyBorder="1" applyAlignment="1" applyProtection="1">
      <alignment horizontal="center"/>
    </xf>
    <xf numFmtId="0" fontId="2" fillId="2" borderId="5" xfId="20" applyFill="1" applyBorder="1" applyAlignment="1" applyProtection="1"/>
    <xf numFmtId="0" fontId="2" fillId="2" borderId="4" xfId="20" applyFill="1" applyBorder="1" applyAlignment="1" applyProtection="1"/>
    <xf numFmtId="0" fontId="11" fillId="6" borderId="5" xfId="20" applyFont="1" applyFill="1" applyBorder="1" applyAlignment="1" applyProtection="1">
      <alignment horizontal="center" vertical="center" wrapText="1"/>
    </xf>
    <xf numFmtId="0" fontId="11" fillId="6" borderId="14" xfId="20" applyFont="1" applyFill="1" applyBorder="1" applyAlignment="1" applyProtection="1">
      <alignment horizontal="center" vertical="center" wrapText="1"/>
    </xf>
    <xf numFmtId="170" fontId="1" fillId="2" borderId="8" xfId="21" applyNumberFormat="1" applyFont="1" applyFill="1" applyBorder="1" applyAlignment="1" applyProtection="1">
      <alignment horizontal="left" wrapText="1"/>
      <protection hidden="1"/>
    </xf>
    <xf numFmtId="167" fontId="8" fillId="8" borderId="0" xfId="16" applyNumberFormat="1" applyFont="1" applyFill="1" applyBorder="1" applyAlignment="1" applyProtection="1">
      <alignment horizontal="left" wrapText="1"/>
    </xf>
    <xf numFmtId="170" fontId="1" fillId="2" borderId="33" xfId="21" applyNumberFormat="1" applyFont="1" applyFill="1" applyBorder="1" applyAlignment="1" applyProtection="1">
      <alignment horizontal="left" wrapText="1"/>
      <protection hidden="1"/>
    </xf>
    <xf numFmtId="170" fontId="1" fillId="2" borderId="12" xfId="21" applyNumberFormat="1" applyFont="1" applyFill="1" applyBorder="1" applyAlignment="1" applyProtection="1">
      <alignment horizontal="left" wrapText="1"/>
      <protection hidden="1"/>
    </xf>
    <xf numFmtId="170" fontId="1" fillId="2" borderId="6" xfId="21" applyNumberFormat="1" applyFont="1" applyFill="1" applyBorder="1" applyAlignment="1" applyProtection="1">
      <alignment horizontal="left" wrapText="1"/>
      <protection hidden="1"/>
    </xf>
    <xf numFmtId="0" fontId="11" fillId="0" borderId="21" xfId="14" applyFont="1" applyFill="1" applyBorder="1" applyAlignment="1" applyProtection="1">
      <alignment horizontal="center" vertical="center" wrapText="1"/>
    </xf>
    <xf numFmtId="0" fontId="11" fillId="0" borderId="10" xfId="14" applyFont="1" applyFill="1" applyBorder="1" applyAlignment="1" applyProtection="1">
      <alignment horizontal="center" vertical="center" wrapText="1"/>
    </xf>
    <xf numFmtId="0" fontId="11" fillId="6" borderId="15" xfId="14" applyFont="1" applyFill="1" applyBorder="1" applyAlignment="1" applyProtection="1">
      <alignment horizontal="center" vertical="center"/>
    </xf>
    <xf numFmtId="0" fontId="11" fillId="6" borderId="16" xfId="14" applyFont="1" applyFill="1" applyBorder="1" applyAlignment="1" applyProtection="1">
      <alignment horizontal="center" vertical="center"/>
    </xf>
    <xf numFmtId="0" fontId="11" fillId="6" borderId="17" xfId="14" applyFont="1" applyFill="1" applyBorder="1" applyAlignment="1" applyProtection="1">
      <alignment horizontal="center" vertical="center"/>
    </xf>
    <xf numFmtId="0" fontId="11" fillId="6" borderId="18" xfId="14" applyFont="1" applyFill="1" applyBorder="1" applyAlignment="1" applyProtection="1">
      <alignment horizontal="center" vertical="center"/>
    </xf>
    <xf numFmtId="0" fontId="11" fillId="6" borderId="19" xfId="14" applyFont="1" applyFill="1" applyBorder="1" applyAlignment="1" applyProtection="1">
      <alignment horizontal="center" vertical="center"/>
    </xf>
    <xf numFmtId="0" fontId="11" fillId="6" borderId="20" xfId="14" applyFont="1" applyFill="1" applyBorder="1" applyAlignment="1" applyProtection="1">
      <alignment horizontal="center" vertical="center"/>
    </xf>
    <xf numFmtId="0" fontId="11" fillId="6" borderId="5" xfId="21" applyFont="1" applyFill="1" applyBorder="1" applyAlignment="1" applyProtection="1">
      <alignment horizontal="center" vertical="center" wrapText="1"/>
    </xf>
    <xf numFmtId="0" fontId="11" fillId="6" borderId="14" xfId="21" applyFont="1" applyFill="1" applyBorder="1" applyAlignment="1" applyProtection="1">
      <alignment horizontal="center" vertical="center" wrapText="1"/>
    </xf>
    <xf numFmtId="0" fontId="6" fillId="6" borderId="21" xfId="14" applyFont="1" applyFill="1" applyBorder="1" applyAlignment="1" applyProtection="1">
      <alignment horizontal="center" vertical="center"/>
    </xf>
    <xf numFmtId="0" fontId="6" fillId="6" borderId="10" xfId="14" applyFont="1" applyFill="1" applyBorder="1" applyAlignment="1" applyProtection="1">
      <alignment horizontal="center" vertical="center"/>
    </xf>
    <xf numFmtId="0" fontId="6" fillId="6" borderId="11" xfId="14" applyFont="1" applyFill="1" applyBorder="1" applyAlignment="1" applyProtection="1">
      <alignment horizontal="center" vertical="center"/>
    </xf>
    <xf numFmtId="170" fontId="1" fillId="2" borderId="7" xfId="18" applyNumberFormat="1" applyFont="1" applyFill="1" applyBorder="1" applyAlignment="1" applyProtection="1">
      <alignment horizontal="left" wrapText="1"/>
      <protection hidden="1"/>
    </xf>
    <xf numFmtId="170" fontId="25" fillId="2" borderId="44" xfId="18" applyNumberFormat="1" applyFont="1" applyFill="1" applyBorder="1" applyAlignment="1" applyProtection="1">
      <alignment horizontal="left" wrapText="1"/>
      <protection hidden="1"/>
    </xf>
    <xf numFmtId="170" fontId="1" fillId="2" borderId="8" xfId="18" applyNumberFormat="1" applyFont="1" applyFill="1" applyBorder="1" applyAlignment="1" applyProtection="1">
      <alignment horizontal="left" wrapText="1"/>
      <protection hidden="1"/>
    </xf>
    <xf numFmtId="0" fontId="11" fillId="4" borderId="36" xfId="14" applyFont="1" applyFill="1" applyBorder="1" applyAlignment="1" applyProtection="1">
      <alignment horizontal="center" vertical="center" wrapText="1"/>
    </xf>
    <xf numFmtId="0" fontId="23" fillId="2" borderId="35" xfId="14" applyFont="1" applyFill="1" applyBorder="1" applyAlignment="1" applyProtection="1">
      <alignment horizontal="center"/>
      <protection locked="0" hidden="1"/>
    </xf>
    <xf numFmtId="170" fontId="1" fillId="2" borderId="50" xfId="18" applyNumberFormat="1" applyFont="1" applyFill="1" applyBorder="1" applyAlignment="1" applyProtection="1">
      <alignment horizontal="left" wrapText="1"/>
      <protection hidden="1"/>
    </xf>
  </cellXfs>
  <cellStyles count="27">
    <cellStyle name="Comma" xfId="1" builtinId="3"/>
    <cellStyle name="Currency" xfId="3" builtinId="4"/>
    <cellStyle name="Currency [0]" xfId="25" builtinId="7"/>
    <cellStyle name="Currency 10" xfId="26" xr:uid="{8D5C75C7-2B2B-4DA9-B2CA-1E3B76C063C8}"/>
    <cellStyle name="Currency 2" xfId="23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Moneda_1-CobresDesnudos" xfId="13" xr:uid="{00000000-0005-0000-0000-00000D000000}"/>
    <cellStyle name="Normal" xfId="0" builtinId="0"/>
    <cellStyle name="Normal 2" xfId="14" xr:uid="{00000000-0005-0000-0000-000010000000}"/>
    <cellStyle name="Normal 3" xfId="24" xr:uid="{00000000-0005-0000-0000-000011000000}"/>
    <cellStyle name="Normal_1-CobresDesnudos" xfId="15" xr:uid="{00000000-0005-0000-0000-000012000000}"/>
    <cellStyle name="Normal_2-CobresAislados" xfId="16" xr:uid="{00000000-0005-0000-0000-000013000000}"/>
    <cellStyle name="Normal_4-CondCUFlex" xfId="17" xr:uid="{00000000-0005-0000-0000-000015000000}"/>
    <cellStyle name="Normal_6-AluminioDesnudo" xfId="18" xr:uid="{00000000-0005-0000-0000-000016000000}"/>
    <cellStyle name="Normal_7-AluminioAislado" xfId="19" xr:uid="{00000000-0005-0000-0000-000017000000}"/>
    <cellStyle name="Normal_8-MultiplesAlumnio" xfId="20" xr:uid="{00000000-0005-0000-0000-000018000000}"/>
    <cellStyle name="Normal_9-AlamMagneto" xfId="21" xr:uid="{00000000-0005-0000-0000-000019000000}"/>
    <cellStyle name="Percent" xfId="22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5377"/>
      <color rgb="FFEC008C"/>
      <color rgb="FFCC3300"/>
      <color rgb="FFF2F2F2"/>
      <color rgb="FF009E49"/>
      <color rgb="FFB82C00"/>
      <color rgb="FFBC2D00"/>
      <color rgb="FFB42B00"/>
      <color rgb="FFC02E00"/>
      <color rgb="FFC4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ablesSolares!A1"/><Relationship Id="rId18" Type="http://schemas.openxmlformats.org/officeDocument/2006/relationships/image" Target="../media/image4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Telecom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image" Target="../media/image1.png"/><Relationship Id="rId5" Type="http://schemas.openxmlformats.org/officeDocument/2006/relationships/hyperlink" Target="#ConductoresDeCuFlexible!A1"/><Relationship Id="rId15" Type="http://schemas.openxmlformats.org/officeDocument/2006/relationships/hyperlink" Target="https://co.prysmiangroup.com/es/toolsdownloads" TargetMode="External"/><Relationship Id="rId10" Type="http://schemas.openxmlformats.org/officeDocument/2006/relationships/hyperlink" Target="#ConductoresDeAlCubiertos!A1"/><Relationship Id="rId19" Type="http://schemas.openxmlformats.org/officeDocument/2006/relationships/image" Target="../media/image5.png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#Cinta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tiff"/><Relationship Id="rId3" Type="http://schemas.openxmlformats.org/officeDocument/2006/relationships/hyperlink" Target="#'LISTA DE PRECIOS No. 42'!A1"/><Relationship Id="rId7" Type="http://schemas.openxmlformats.org/officeDocument/2006/relationships/image" Target="../media/image25.tiff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4.tiff"/><Relationship Id="rId5" Type="http://schemas.openxmlformats.org/officeDocument/2006/relationships/image" Target="../media/image23.tiff"/><Relationship Id="rId10" Type="http://schemas.openxmlformats.org/officeDocument/2006/relationships/image" Target="../media/image28.tiff"/><Relationship Id="rId4" Type="http://schemas.openxmlformats.org/officeDocument/2006/relationships/hyperlink" Target="#GENERAL!A1"/><Relationship Id="rId9" Type="http://schemas.openxmlformats.org/officeDocument/2006/relationships/image" Target="../media/image27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GENERAL!A1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23</xdr:row>
      <xdr:rowOff>77456</xdr:rowOff>
    </xdr:from>
    <xdr:to>
      <xdr:col>4</xdr:col>
      <xdr:colOff>672354</xdr:colOff>
      <xdr:row>33</xdr:row>
      <xdr:rowOff>143049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60333" y="3728706"/>
          <a:ext cx="2424374" cy="1653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82</a:t>
          </a:r>
          <a:r>
            <a:rPr lang="en-US" sz="12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679405</xdr:colOff>
      <xdr:row>35</xdr:row>
      <xdr:rowOff>55877</xdr:rowOff>
    </xdr:from>
    <xdr:to>
      <xdr:col>4</xdr:col>
      <xdr:colOff>793749</xdr:colOff>
      <xdr:row>37</xdr:row>
      <xdr:rowOff>28014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2493" y="5612127"/>
          <a:ext cx="2523609" cy="289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Julio 01 de 2023</a:t>
          </a:r>
          <a:endParaRPr lang="es-ES" sz="18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 editAs="oneCell">
    <xdr:from>
      <xdr:col>11</xdr:col>
      <xdr:colOff>196103</xdr:colOff>
      <xdr:row>34</xdr:row>
      <xdr:rowOff>141512</xdr:rowOff>
    </xdr:from>
    <xdr:to>
      <xdr:col>12</xdr:col>
      <xdr:colOff>514377</xdr:colOff>
      <xdr:row>37</xdr:row>
      <xdr:rowOff>104748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74" y="5539012"/>
          <a:ext cx="1121362" cy="439486"/>
        </a:xfrm>
        <a:prstGeom prst="rect">
          <a:avLst/>
        </a:prstGeom>
      </xdr:spPr>
    </xdr:pic>
    <xdr:clientData/>
  </xdr:twoCellAnchor>
  <xdr:twoCellAnchor>
    <xdr:from>
      <xdr:col>1</xdr:col>
      <xdr:colOff>506421</xdr:colOff>
      <xdr:row>24</xdr:row>
      <xdr:rowOff>12287</xdr:rowOff>
    </xdr:from>
    <xdr:to>
      <xdr:col>4</xdr:col>
      <xdr:colOff>397634</xdr:colOff>
      <xdr:row>26</xdr:row>
      <xdr:rowOff>38435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07498" y="3763672"/>
          <a:ext cx="2294444" cy="338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5377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537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Descargue aquí:  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Catálogo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productos                                   - Fichas Técnicas                                            - Certificaciones de prodcuto</a:t>
          </a:r>
          <a:endParaRPr lang="es-CO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207492</xdr:colOff>
      <xdr:row>35</xdr:row>
      <xdr:rowOff>18516</xdr:rowOff>
    </xdr:from>
    <xdr:to>
      <xdr:col>8</xdr:col>
      <xdr:colOff>400895</xdr:colOff>
      <xdr:row>36</xdr:row>
      <xdr:rowOff>145900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77EC9-BEE9-4666-96D1-F7E1EE5B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0" t="36059" r="34901" b="52206"/>
        <a:stretch/>
      </xdr:blipFill>
      <xdr:spPr>
        <a:xfrm>
          <a:off x="5829110" y="5574766"/>
          <a:ext cx="996491" cy="28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161628</xdr:colOff>
      <xdr:row>34</xdr:row>
      <xdr:rowOff>121396</xdr:rowOff>
    </xdr:from>
    <xdr:to>
      <xdr:col>7</xdr:col>
      <xdr:colOff>122184</xdr:colOff>
      <xdr:row>37</xdr:row>
      <xdr:rowOff>42007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F5AFA-40E1-4E55-905D-114F1361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7" t="34833" r="29739" b="50061"/>
        <a:stretch/>
      </xdr:blipFill>
      <xdr:spPr>
        <a:xfrm>
          <a:off x="4177069" y="5518896"/>
          <a:ext cx="1566733" cy="396861"/>
        </a:xfrm>
        <a:prstGeom prst="rect">
          <a:avLst/>
        </a:prstGeom>
      </xdr:spPr>
    </xdr:pic>
    <xdr:clientData/>
  </xdr:twoCellAnchor>
  <xdr:twoCellAnchor editAs="oneCell">
    <xdr:from>
      <xdr:col>8</xdr:col>
      <xdr:colOff>488826</xdr:colOff>
      <xdr:row>34</xdr:row>
      <xdr:rowOff>73418</xdr:rowOff>
    </xdr:from>
    <xdr:to>
      <xdr:col>10</xdr:col>
      <xdr:colOff>224117</xdr:colOff>
      <xdr:row>37</xdr:row>
      <xdr:rowOff>67388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F8F065-1281-4B5C-AFEE-8B794D55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3532" y="5470918"/>
          <a:ext cx="1341467" cy="470220"/>
        </a:xfrm>
        <a:prstGeom prst="rect">
          <a:avLst/>
        </a:prstGeom>
      </xdr:spPr>
    </xdr:pic>
    <xdr:clientData/>
  </xdr:twoCellAnchor>
  <xdr:twoCellAnchor editAs="oneCell">
    <xdr:from>
      <xdr:col>9</xdr:col>
      <xdr:colOff>37353</xdr:colOff>
      <xdr:row>0</xdr:row>
      <xdr:rowOff>0</xdr:rowOff>
    </xdr:from>
    <xdr:to>
      <xdr:col>12</xdr:col>
      <xdr:colOff>751228</xdr:colOff>
      <xdr:row>33</xdr:row>
      <xdr:rowOff>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6F727-C534-4E6D-B242-3347DA7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1"/>
        <a:stretch/>
      </xdr:blipFill>
      <xdr:spPr>
        <a:xfrm>
          <a:off x="7265147" y="0"/>
          <a:ext cx="3123140" cy="5286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4</xdr:row>
      <xdr:rowOff>75279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ED6D7-47E9-492B-8A4D-A42A5EC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72297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</xdr:row>
      <xdr:rowOff>142875</xdr:rowOff>
    </xdr:from>
    <xdr:to>
      <xdr:col>7</xdr:col>
      <xdr:colOff>885826</xdr:colOff>
      <xdr:row>18</xdr:row>
      <xdr:rowOff>19051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C05067-069C-4181-B42D-98B00069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1" t="32419" r="22375" b="32071"/>
        <a:stretch/>
      </xdr:blipFill>
      <xdr:spPr>
        <a:xfrm>
          <a:off x="8715375" y="2914650"/>
          <a:ext cx="1114426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657225</xdr:colOff>
      <xdr:row>18</xdr:row>
      <xdr:rowOff>90737</xdr:rowOff>
    </xdr:from>
    <xdr:to>
      <xdr:col>7</xdr:col>
      <xdr:colOff>828675</xdr:colOff>
      <xdr:row>20</xdr:row>
      <xdr:rowOff>109884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411EC65-5E2D-4DAE-A3DC-9B63059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700587"/>
          <a:ext cx="847725" cy="3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0</xdr:row>
      <xdr:rowOff>146050</xdr:rowOff>
    </xdr:from>
    <xdr:to>
      <xdr:col>1</xdr:col>
      <xdr:colOff>990600</xdr:colOff>
      <xdr:row>3</xdr:row>
      <xdr:rowOff>119183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1248B-961A-435E-A7BA-945914B4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4" t="35580" r="31127" b="50443"/>
        <a:stretch/>
      </xdr:blipFill>
      <xdr:spPr>
        <a:xfrm>
          <a:off x="107950" y="146050"/>
          <a:ext cx="1917700" cy="487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118771" cy="4524375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244408</xdr:colOff>
      <xdr:row>63</xdr:row>
      <xdr:rowOff>84447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6A6F98-BBC4-4E0B-95B6-43EE782C7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76"/>
        <a:stretch/>
      </xdr:blipFill>
      <xdr:spPr>
        <a:xfrm>
          <a:off x="0" y="5772208"/>
          <a:ext cx="4889677" cy="587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67822</xdr:rowOff>
    </xdr:from>
    <xdr:to>
      <xdr:col>3</xdr:col>
      <xdr:colOff>244500</xdr:colOff>
      <xdr:row>99</xdr:row>
      <xdr:rowOff>41275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21CCF1-CC02-4464-9208-A01B2A74A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23"/>
        <a:stretch/>
      </xdr:blipFill>
      <xdr:spPr>
        <a:xfrm>
          <a:off x="0" y="13688572"/>
          <a:ext cx="4816500" cy="6831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54265</xdr:rowOff>
    </xdr:from>
    <xdr:to>
      <xdr:col>3</xdr:col>
      <xdr:colOff>247551</xdr:colOff>
      <xdr:row>135</xdr:row>
      <xdr:rowOff>19051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332C3BB-F124-4608-A651-428C5D06F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60"/>
        <a:stretch/>
      </xdr:blipFill>
      <xdr:spPr>
        <a:xfrm>
          <a:off x="0" y="20533015"/>
          <a:ext cx="4819551" cy="6822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21359</xdr:rowOff>
    </xdr:from>
    <xdr:to>
      <xdr:col>3</xdr:col>
      <xdr:colOff>253946</xdr:colOff>
      <xdr:row>171</xdr:row>
      <xdr:rowOff>69850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5EDF56E-CEAB-4642-A691-2EDC4BF63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39"/>
        <a:stretch/>
      </xdr:blipFill>
      <xdr:spPr>
        <a:xfrm>
          <a:off x="0" y="27358109"/>
          <a:ext cx="4825946" cy="69064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68113</xdr:rowOff>
    </xdr:from>
    <xdr:to>
      <xdr:col>3</xdr:col>
      <xdr:colOff>260640</xdr:colOff>
      <xdr:row>207</xdr:row>
      <xdr:rowOff>127000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20AD342-CA33-41C8-9F69-8DC870E53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12"/>
        <a:stretch/>
      </xdr:blipFill>
      <xdr:spPr>
        <a:xfrm>
          <a:off x="0" y="34262863"/>
          <a:ext cx="4832640" cy="6916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127001</xdr:rowOff>
    </xdr:from>
    <xdr:to>
      <xdr:col>3</xdr:col>
      <xdr:colOff>268679</xdr:colOff>
      <xdr:row>241</xdr:row>
      <xdr:rowOff>19051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686BE78-38E3-4A50-8357-4406283BB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61"/>
        <a:stretch/>
      </xdr:blipFill>
      <xdr:spPr>
        <a:xfrm>
          <a:off x="0" y="41179751"/>
          <a:ext cx="4840679" cy="63690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</xdr:txBody>
    </xdr:sp>
    <xdr:clientData/>
  </xdr:twoCellAnchor>
  <xdr:twoCellAnchor editAs="oneCell">
    <xdr:from>
      <xdr:col>7</xdr:col>
      <xdr:colOff>34925</xdr:colOff>
      <xdr:row>27</xdr:row>
      <xdr:rowOff>107447</xdr:rowOff>
    </xdr:from>
    <xdr:to>
      <xdr:col>7</xdr:col>
      <xdr:colOff>914400</xdr:colOff>
      <xdr:row>29</xdr:row>
      <xdr:rowOff>117293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325" y="4920747"/>
          <a:ext cx="879475" cy="352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1136650</xdr:colOff>
      <xdr:row>4</xdr:row>
      <xdr:rowOff>145799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10C65-1B31-4EFA-BD73-F647A066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050" cy="793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 de 2023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76200</xdr:colOff>
      <xdr:row>121</xdr:row>
      <xdr:rowOff>81961</xdr:rowOff>
    </xdr:from>
    <xdr:to>
      <xdr:col>7</xdr:col>
      <xdr:colOff>879778</xdr:colOff>
      <xdr:row>123</xdr:row>
      <xdr:rowOff>90834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0751211"/>
          <a:ext cx="803578" cy="3517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895351</xdr:colOff>
      <xdr:row>4</xdr:row>
      <xdr:rowOff>12004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09F00-904C-431E-A241-4768EFB8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955800" cy="697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Arial" pitchFamily="34" charset="0"/>
              <a:ea typeface="+mn-ea"/>
              <a:cs typeface="Arial" pitchFamily="34" charset="0"/>
            </a:rPr>
            <a:t>Lista de precios 82</a:t>
          </a:r>
          <a:endParaRPr lang="es-ES" sz="2000">
            <a:solidFill>
              <a:srgbClr val="2D5377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de 2023</a:t>
          </a:r>
          <a:endParaRPr lang="es-ES" sz="1100"/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577709</xdr:colOff>
      <xdr:row>74</xdr:row>
      <xdr:rowOff>88900</xdr:rowOff>
    </xdr:from>
    <xdr:to>
      <xdr:col>7</xdr:col>
      <xdr:colOff>812481</xdr:colOff>
      <xdr:row>76</xdr:row>
      <xdr:rowOff>119410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459" y="13227050"/>
          <a:ext cx="895172" cy="373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1076325</xdr:colOff>
      <xdr:row>3</xdr:row>
      <xdr:rowOff>99271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B006A-EEDD-4A72-A3CB-ADE312E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542925</xdr:colOff>
      <xdr:row>18</xdr:row>
      <xdr:rowOff>101600</xdr:rowOff>
    </xdr:from>
    <xdr:to>
      <xdr:col>7</xdr:col>
      <xdr:colOff>762000</xdr:colOff>
      <xdr:row>20</xdr:row>
      <xdr:rowOff>125668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5" y="3136900"/>
          <a:ext cx="879475" cy="366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80221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D03DC0-C836-4A9F-BC1C-22015D1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638176</xdr:colOff>
      <xdr:row>17</xdr:row>
      <xdr:rowOff>98425</xdr:rowOff>
    </xdr:from>
    <xdr:to>
      <xdr:col>7</xdr:col>
      <xdr:colOff>723901</xdr:colOff>
      <xdr:row>19</xdr:row>
      <xdr:rowOff>87310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146425"/>
          <a:ext cx="796925" cy="331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4</xdr:row>
      <xdr:rowOff>24479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EC3765-EFD6-423D-90AD-E2AA7FA8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2023</a:t>
          </a:r>
        </a:p>
        <a:p>
          <a:pPr algn="r"/>
          <a:endParaRPr lang="es-ES" sz="1100" b="0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565150</xdr:colOff>
      <xdr:row>21</xdr:row>
      <xdr:rowOff>86144</xdr:rowOff>
    </xdr:from>
    <xdr:to>
      <xdr:col>7</xdr:col>
      <xdr:colOff>755330</xdr:colOff>
      <xdr:row>23</xdr:row>
      <xdr:rowOff>113058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150" y="4010444"/>
          <a:ext cx="869630" cy="36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4</xdr:row>
      <xdr:rowOff>24479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8B3258-A438-4232-BDF0-08F585E0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25</xdr:row>
      <xdr:rowOff>91817</xdr:rowOff>
    </xdr:from>
    <xdr:to>
      <xdr:col>7</xdr:col>
      <xdr:colOff>844230</xdr:colOff>
      <xdr:row>27</xdr:row>
      <xdr:rowOff>135285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4657467"/>
          <a:ext cx="961705" cy="386368"/>
        </a:xfrm>
        <a:prstGeom prst="rect">
          <a:avLst/>
        </a:prstGeom>
      </xdr:spPr>
    </xdr:pic>
    <xdr:clientData/>
  </xdr:twoCellAnchor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105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Lista de precios 82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Julio</a:t>
            </a:r>
            <a:r>
              <a:rPr lang="es-E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1 de 2023</a:t>
            </a:r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24479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72FF82-C36E-4E9C-AF78-8459A00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Julio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2023</a:t>
          </a: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631825</xdr:colOff>
      <xdr:row>23</xdr:row>
      <xdr:rowOff>123407</xdr:rowOff>
    </xdr:from>
    <xdr:to>
      <xdr:col>7</xdr:col>
      <xdr:colOff>742630</xdr:colOff>
      <xdr:row>25</xdr:row>
      <xdr:rowOff>122585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05FAAAA-AE5B-42F2-8D27-B1A1FEE8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2657057"/>
          <a:ext cx="822005" cy="342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615200</xdr:colOff>
      <xdr:row>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1C5187-4E4D-45A0-8621-1C0A60CE1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0" t="33055" r="33554" b="51022"/>
        <a:stretch/>
      </xdr:blipFill>
      <xdr:spPr>
        <a:xfrm>
          <a:off x="0" y="190500"/>
          <a:ext cx="165025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68" zoomScaleNormal="68" workbookViewId="0">
      <selection activeCell="Q13" sqref="Q13"/>
    </sheetView>
  </sheetViews>
  <sheetFormatPr defaultColWidth="11.453125" defaultRowHeight="12.5"/>
  <cols>
    <col min="1" max="16384" width="11.453125" style="2"/>
  </cols>
  <sheetData/>
  <sheetProtection algorithmName="SHA-512" hashValue="vTMFXv8abYIYmzWMljm8uweVPtURQd2PZGJAqhERF1lX6M+F97i0Pcw4Z4GUXkCJbfXLaq9siJE4PXRnXrrbXQ==" saltValue="rDWNNEOd/NJkEA18W2rEOg==" spinCount="100000" sheet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>
      <selection activeCell="C11" sqref="C11"/>
    </sheetView>
  </sheetViews>
  <sheetFormatPr defaultColWidth="12.26953125" defaultRowHeight="13.5"/>
  <cols>
    <col min="1" max="1" width="14.81640625" style="76" customWidth="1"/>
    <col min="2" max="2" width="54.453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  <c r="I6" s="77"/>
    </row>
    <row r="7" spans="1:9" ht="12.75" customHeight="1">
      <c r="A7" s="295" t="s">
        <v>358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05" t="s">
        <v>3</v>
      </c>
    </row>
    <row r="8" spans="1:9" ht="27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6"/>
    </row>
    <row r="9" spans="1:9" ht="12.75" customHeight="1">
      <c r="A9" s="299"/>
      <c r="B9" s="300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306"/>
    </row>
    <row r="10" spans="1:9" ht="26.5" customHeight="1">
      <c r="A10" s="159" t="s">
        <v>4</v>
      </c>
      <c r="B10" s="160" t="s">
        <v>38</v>
      </c>
      <c r="C10" s="161" t="s">
        <v>421</v>
      </c>
      <c r="D10" s="161" t="s">
        <v>420</v>
      </c>
      <c r="E10" s="161" t="s">
        <v>5</v>
      </c>
      <c r="F10" s="309" t="s">
        <v>36</v>
      </c>
      <c r="G10" s="309"/>
      <c r="H10" s="163">
        <v>0</v>
      </c>
    </row>
    <row r="11" spans="1:9">
      <c r="A11" s="46" t="s">
        <v>359</v>
      </c>
      <c r="B11" s="17" t="s">
        <v>360</v>
      </c>
      <c r="C11" s="171">
        <v>5082</v>
      </c>
      <c r="D11" s="158">
        <f>C11*(1-$D$9)*(1-$C$9)</f>
        <v>5082</v>
      </c>
      <c r="E11" s="158">
        <f t="shared" ref="E11:E14" si="0">+D11*$E$9</f>
        <v>0</v>
      </c>
      <c r="F11" s="334">
        <f t="shared" ref="F11:F14" si="1">(D11*(1-$F$9))*(1-$G$9)+E11</f>
        <v>5082</v>
      </c>
      <c r="G11" s="334"/>
      <c r="H11" s="158">
        <f t="shared" ref="H11:H14" si="2">IF($H$10=0,F11,(F11/(1-$H$10)))</f>
        <v>5082</v>
      </c>
    </row>
    <row r="12" spans="1:9">
      <c r="A12" s="47" t="s">
        <v>361</v>
      </c>
      <c r="B12" s="18" t="s">
        <v>362</v>
      </c>
      <c r="C12" s="171">
        <v>5082</v>
      </c>
      <c r="D12" s="104">
        <f t="shared" ref="D12:D13" si="3">C12*(1-$D$9)*(1-$C$9)</f>
        <v>5082</v>
      </c>
      <c r="E12" s="104">
        <f t="shared" ref="E12:E13" si="4">+D12*$E$9</f>
        <v>0</v>
      </c>
      <c r="F12" s="303">
        <f t="shared" ref="F12:F13" si="5">(D12*(1-$F$9))*(1-$G$9)+E12</f>
        <v>5082</v>
      </c>
      <c r="G12" s="303"/>
      <c r="H12" s="104">
        <f t="shared" ref="H12:H13" si="6">IF($H$10=0,F12,(F12/(1-$H$10)))</f>
        <v>5082</v>
      </c>
    </row>
    <row r="13" spans="1:9">
      <c r="A13" s="47" t="s">
        <v>363</v>
      </c>
      <c r="B13" s="18" t="s">
        <v>486</v>
      </c>
      <c r="C13" s="130">
        <v>7210</v>
      </c>
      <c r="D13" s="104">
        <f t="shared" si="3"/>
        <v>7210</v>
      </c>
      <c r="E13" s="104">
        <f t="shared" si="4"/>
        <v>0</v>
      </c>
      <c r="F13" s="303">
        <f t="shared" si="5"/>
        <v>7210</v>
      </c>
      <c r="G13" s="303"/>
      <c r="H13" s="104">
        <f t="shared" si="6"/>
        <v>7210</v>
      </c>
    </row>
    <row r="14" spans="1:9">
      <c r="A14" s="68" t="s">
        <v>364</v>
      </c>
      <c r="B14" s="64" t="s">
        <v>487</v>
      </c>
      <c r="C14" s="173">
        <v>7210</v>
      </c>
      <c r="D14" s="105">
        <f>C14*(1-$D$9)*(1-$C$9)</f>
        <v>7210</v>
      </c>
      <c r="E14" s="105">
        <f t="shared" si="0"/>
        <v>0</v>
      </c>
      <c r="F14" s="304">
        <f t="shared" si="1"/>
        <v>7210</v>
      </c>
      <c r="G14" s="304"/>
      <c r="H14" s="105">
        <f t="shared" si="2"/>
        <v>7210</v>
      </c>
    </row>
    <row r="15" spans="1:9">
      <c r="A15" s="179"/>
      <c r="B15" s="179"/>
      <c r="C15" s="179"/>
      <c r="D15" s="179"/>
      <c r="E15" s="179"/>
      <c r="F15" s="179"/>
      <c r="G15" s="179"/>
      <c r="H15" s="179"/>
    </row>
    <row r="16" spans="1:9">
      <c r="A16" s="126"/>
      <c r="B16" s="126"/>
      <c r="C16" s="126"/>
      <c r="D16" s="126"/>
      <c r="E16" s="126"/>
      <c r="F16" s="126"/>
      <c r="G16" s="126"/>
      <c r="H16" s="126"/>
    </row>
    <row r="17" spans="1:8">
      <c r="A17" s="126"/>
      <c r="B17" s="126"/>
      <c r="C17" s="126"/>
      <c r="D17" s="126"/>
      <c r="E17" s="126"/>
      <c r="F17" s="126"/>
      <c r="G17" s="126"/>
      <c r="H17" s="126"/>
    </row>
    <row r="18" spans="1:8">
      <c r="A18" s="126"/>
      <c r="B18" s="126"/>
      <c r="C18" s="126"/>
      <c r="D18" s="126"/>
      <c r="E18" s="126"/>
      <c r="F18" s="126"/>
      <c r="G18" s="126"/>
      <c r="H18" s="126"/>
    </row>
  </sheetData>
  <sheetProtection algorithmName="SHA-512" hashValue="zFJUwY3RORrSPcrZdbF8vDOEqRgWAt0WttTjuS5uTu7tJvKS4IItvsxV3WpKypFZWDqRIYhlKl/40iU0dcXVLA==" saltValue="g44oqZ1ycGJyccrx519tzg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1"/>
  <sheetViews>
    <sheetView workbookViewId="0">
      <selection activeCell="C13" sqref="C13"/>
    </sheetView>
  </sheetViews>
  <sheetFormatPr defaultColWidth="12.26953125" defaultRowHeight="13.5"/>
  <cols>
    <col min="1" max="1" width="14.81640625" style="76" customWidth="1"/>
    <col min="2" max="2" width="42.179687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  <c r="I6" s="77"/>
    </row>
    <row r="7" spans="1:9" ht="12.75" customHeight="1">
      <c r="A7" s="295" t="s">
        <v>417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05" t="s">
        <v>3</v>
      </c>
    </row>
    <row r="8" spans="1:9" ht="27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6"/>
    </row>
    <row r="9" spans="1:9" ht="12.75" customHeight="1">
      <c r="A9" s="299"/>
      <c r="B9" s="300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306"/>
    </row>
    <row r="10" spans="1:9" ht="24.5" customHeight="1">
      <c r="A10" s="159" t="s">
        <v>4</v>
      </c>
      <c r="B10" s="160" t="s">
        <v>38</v>
      </c>
      <c r="C10" s="162" t="s">
        <v>422</v>
      </c>
      <c r="D10" s="162" t="s">
        <v>423</v>
      </c>
      <c r="E10" s="162" t="s">
        <v>5</v>
      </c>
      <c r="F10" s="309" t="s">
        <v>36</v>
      </c>
      <c r="G10" s="309"/>
      <c r="H10" s="163">
        <v>0</v>
      </c>
    </row>
    <row r="11" spans="1:9" ht="12.75" customHeight="1">
      <c r="A11" s="337" t="s">
        <v>418</v>
      </c>
      <c r="B11" s="337"/>
      <c r="C11" s="337"/>
      <c r="D11" s="337"/>
      <c r="E11" s="337"/>
      <c r="F11" s="337"/>
      <c r="G11" s="337"/>
      <c r="H11" s="337"/>
    </row>
    <row r="12" spans="1:9">
      <c r="A12" s="192">
        <v>89490001001</v>
      </c>
      <c r="B12" s="63" t="s">
        <v>435</v>
      </c>
      <c r="C12" s="172">
        <v>0</v>
      </c>
      <c r="D12" s="164">
        <f>C12*(1-$D$9)*(1-$C$9)</f>
        <v>0</v>
      </c>
      <c r="E12" s="164">
        <f t="shared" ref="E12:E14" si="0">+D12*$E$9</f>
        <v>0</v>
      </c>
      <c r="F12" s="310">
        <f t="shared" ref="F12:F14" si="1">(D12*(1-$F$9))*(1-$G$9)+E12</f>
        <v>0</v>
      </c>
      <c r="G12" s="310"/>
      <c r="H12" s="194">
        <f t="shared" ref="H12:H14" si="2">IF($H$10=0,F12,(F12/(1-$H$10)))</f>
        <v>0</v>
      </c>
    </row>
    <row r="13" spans="1:9">
      <c r="A13" s="193">
        <v>89490001101</v>
      </c>
      <c r="B13" s="18" t="s">
        <v>413</v>
      </c>
      <c r="C13" s="130">
        <v>1826</v>
      </c>
      <c r="D13" s="104">
        <f t="shared" ref="D13:D14" si="3">C13*(1-$D$9)*(1-$C$9)</f>
        <v>1826</v>
      </c>
      <c r="E13" s="104">
        <f t="shared" si="0"/>
        <v>0</v>
      </c>
      <c r="F13" s="303">
        <f t="shared" si="1"/>
        <v>1826</v>
      </c>
      <c r="G13" s="303"/>
      <c r="H13" s="195">
        <f t="shared" si="2"/>
        <v>1826</v>
      </c>
    </row>
    <row r="14" spans="1:9">
      <c r="A14" s="236">
        <v>89490001201</v>
      </c>
      <c r="B14" s="19" t="s">
        <v>436</v>
      </c>
      <c r="C14" s="237">
        <v>4400</v>
      </c>
      <c r="D14" s="238">
        <f t="shared" si="3"/>
        <v>4400</v>
      </c>
      <c r="E14" s="238">
        <f t="shared" si="0"/>
        <v>0</v>
      </c>
      <c r="F14" s="336">
        <f t="shared" si="1"/>
        <v>4400</v>
      </c>
      <c r="G14" s="336"/>
      <c r="H14" s="239">
        <f t="shared" si="2"/>
        <v>4400</v>
      </c>
    </row>
    <row r="15" spans="1:9">
      <c r="A15" s="240">
        <v>89490004001</v>
      </c>
      <c r="B15" s="241" t="s">
        <v>488</v>
      </c>
      <c r="C15" s="242">
        <v>41332</v>
      </c>
      <c r="D15" s="243">
        <f t="shared" ref="D15" si="4">C15*(1-$D$9)*(1-$C$9)</f>
        <v>41332</v>
      </c>
      <c r="E15" s="243">
        <f t="shared" ref="E15" si="5">+D15*$E$9</f>
        <v>0</v>
      </c>
      <c r="F15" s="339">
        <f t="shared" ref="F15" si="6">(D15*(1-$F$9))*(1-$G$9)+E15</f>
        <v>41332</v>
      </c>
      <c r="G15" s="339"/>
      <c r="H15" s="244">
        <f t="shared" ref="H15" si="7">IF($H$10=0,F15,(F15/(1-$H$10)))</f>
        <v>41332</v>
      </c>
    </row>
    <row r="16" spans="1:9" s="230" customFormat="1">
      <c r="A16" s="338" t="s">
        <v>416</v>
      </c>
      <c r="B16" s="338"/>
      <c r="C16" s="338"/>
      <c r="D16" s="338"/>
      <c r="E16" s="338"/>
      <c r="F16" s="338"/>
      <c r="G16" s="338"/>
      <c r="H16" s="338"/>
    </row>
    <row r="17" spans="1:8" s="230" customFormat="1">
      <c r="A17" s="231">
        <v>88491023001</v>
      </c>
      <c r="B17" s="232" t="s">
        <v>431</v>
      </c>
      <c r="C17" s="233">
        <v>1269005</v>
      </c>
      <c r="D17" s="234">
        <f>C17*(1-$D$9)*(1-$C$9)</f>
        <v>1269005</v>
      </c>
      <c r="E17" s="234">
        <f t="shared" ref="E17" si="8">+D17*$E$9</f>
        <v>0</v>
      </c>
      <c r="F17" s="335">
        <f t="shared" ref="F17" si="9">(D17*(1-$F$9))*(1-$G$9)+E17</f>
        <v>1269005</v>
      </c>
      <c r="G17" s="335"/>
      <c r="H17" s="235">
        <f t="shared" ref="H17" si="10">IF($H$10=0,F17,(F17/(1-$H$10)))</f>
        <v>1269005</v>
      </c>
    </row>
    <row r="18" spans="1:8">
      <c r="A18" s="179"/>
      <c r="B18" s="179"/>
      <c r="C18" s="179"/>
      <c r="D18" s="179"/>
      <c r="E18" s="179"/>
      <c r="F18" s="179"/>
      <c r="G18" s="179"/>
      <c r="H18" s="179"/>
    </row>
    <row r="19" spans="1:8">
      <c r="A19" s="126"/>
      <c r="B19" s="126"/>
      <c r="C19" s="126"/>
      <c r="D19" s="126"/>
      <c r="E19" s="126"/>
      <c r="F19" s="126"/>
      <c r="G19" s="126"/>
      <c r="H19" s="126"/>
    </row>
    <row r="20" spans="1:8">
      <c r="A20" s="126" t="s">
        <v>432</v>
      </c>
      <c r="B20" s="126"/>
      <c r="C20" s="126"/>
      <c r="D20" s="126"/>
      <c r="E20" s="126"/>
      <c r="F20" s="126"/>
      <c r="G20" s="126"/>
      <c r="H20" s="126"/>
    </row>
    <row r="21" spans="1:8">
      <c r="A21" s="126"/>
      <c r="B21" s="126"/>
      <c r="C21" s="126"/>
      <c r="D21" s="126"/>
      <c r="E21" s="126"/>
      <c r="F21" s="126"/>
      <c r="G21" s="126"/>
      <c r="H21" s="126"/>
    </row>
  </sheetData>
  <sheetProtection algorithmName="SHA-512" hashValue="lJE2qoOLsvpnjt8OEhKr4h02DpebAWgMF+88EZy8nS29Ek8vyB0NvS2gMY0IjgaM5BwYHLg5CKCiYPU9kLrlEg==" saltValue="7HVfyRsHgbzmpLBcbFjf0A==" spinCount="100000" sheet="1" objects="1" scenarios="1"/>
  <mergeCells count="11">
    <mergeCell ref="F17:G17"/>
    <mergeCell ref="F14:G14"/>
    <mergeCell ref="C5:H6"/>
    <mergeCell ref="A7:B9"/>
    <mergeCell ref="H7:H9"/>
    <mergeCell ref="F10:G10"/>
    <mergeCell ref="F12:G12"/>
    <mergeCell ref="F13:G13"/>
    <mergeCell ref="A11:H11"/>
    <mergeCell ref="A16:H16"/>
    <mergeCell ref="F15:G15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8" sqref="D8"/>
    </sheetView>
  </sheetViews>
  <sheetFormatPr defaultColWidth="12.26953125" defaultRowHeight="13.5"/>
  <cols>
    <col min="1" max="1" width="16.1796875" style="14" customWidth="1"/>
    <col min="2" max="2" width="37.269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9" width="16" style="14" customWidth="1"/>
    <col min="10" max="10" width="15.54296875" style="14" customWidth="1"/>
    <col min="11" max="16384" width="12.26953125" style="1"/>
  </cols>
  <sheetData>
    <row r="1" spans="1:12">
      <c r="A1" s="15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C10" sqref="C10"/>
    </sheetView>
  </sheetViews>
  <sheetFormatPr defaultColWidth="12.26953125" defaultRowHeight="13.5"/>
  <cols>
    <col min="1" max="1" width="17.54296875" style="14" customWidth="1"/>
    <col min="2" max="2" width="34.4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16384" width="12.26953125" style="14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45"/>
      <c r="D4" s="245"/>
      <c r="E4" s="245"/>
      <c r="F4" s="245"/>
      <c r="G4" s="245"/>
      <c r="H4" s="245"/>
      <c r="J4" s="43"/>
    </row>
    <row r="5" spans="1:10">
      <c r="A5" s="10"/>
      <c r="B5" s="4"/>
      <c r="C5" s="245"/>
      <c r="D5" s="245"/>
      <c r="E5" s="245"/>
      <c r="F5" s="245"/>
      <c r="G5" s="245"/>
      <c r="H5" s="245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46" t="s">
        <v>34</v>
      </c>
      <c r="B8" s="247"/>
      <c r="C8" s="37" t="s">
        <v>40</v>
      </c>
      <c r="D8" s="112">
        <f>(1-(1-C10)*(1-D10)*(1-F10)*(1-G10))</f>
        <v>0</v>
      </c>
      <c r="E8" s="35"/>
      <c r="F8" s="35"/>
      <c r="G8" s="36"/>
      <c r="H8" s="252" t="s">
        <v>3</v>
      </c>
    </row>
    <row r="9" spans="1:10" ht="12.75" customHeight="1">
      <c r="A9" s="248"/>
      <c r="B9" s="249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53"/>
    </row>
    <row r="10" spans="1:10" ht="12.75" customHeight="1">
      <c r="A10" s="250"/>
      <c r="B10" s="251"/>
      <c r="C10" s="113">
        <v>0</v>
      </c>
      <c r="D10" s="113">
        <v>0</v>
      </c>
      <c r="E10" s="114">
        <v>0</v>
      </c>
      <c r="F10" s="113">
        <v>0</v>
      </c>
      <c r="G10" s="113">
        <v>0</v>
      </c>
      <c r="H10" s="253"/>
    </row>
    <row r="11" spans="1:10" ht="27" customHeight="1">
      <c r="A11" s="26" t="s">
        <v>4</v>
      </c>
      <c r="B11" s="27" t="s">
        <v>37</v>
      </c>
      <c r="C11" s="111" t="s">
        <v>419</v>
      </c>
      <c r="D11" s="111" t="s">
        <v>420</v>
      </c>
      <c r="E11" s="111" t="s">
        <v>5</v>
      </c>
      <c r="F11" s="257" t="s">
        <v>36</v>
      </c>
      <c r="G11" s="257"/>
      <c r="H11" s="115">
        <v>0</v>
      </c>
    </row>
    <row r="12" spans="1:10" ht="14.5">
      <c r="A12" s="258" t="s">
        <v>338</v>
      </c>
      <c r="B12" s="259"/>
      <c r="C12" s="259"/>
      <c r="D12" s="259"/>
      <c r="E12" s="259"/>
      <c r="F12" s="259"/>
      <c r="G12" s="259"/>
      <c r="H12" s="259"/>
    </row>
    <row r="13" spans="1:10" ht="14.25" customHeight="1">
      <c r="A13" s="41" t="s">
        <v>87</v>
      </c>
      <c r="B13" s="21" t="s">
        <v>88</v>
      </c>
      <c r="C13" s="211">
        <v>5161</v>
      </c>
      <c r="D13" s="94">
        <f>C13*(1-$D$10)*(1-$C$10)</f>
        <v>5161</v>
      </c>
      <c r="E13" s="94">
        <f t="shared" ref="E13:E16" si="0">+D13*$E$10</f>
        <v>0</v>
      </c>
      <c r="F13" s="260">
        <f>(D13*(1-$F$10))*(1-$G$10)+E13</f>
        <v>5161</v>
      </c>
      <c r="G13" s="260"/>
      <c r="H13" s="94">
        <f t="shared" ref="H13:H16" si="1">IF($H$11=0,F13,(F13/(1-$H$11)))</f>
        <v>5161</v>
      </c>
    </row>
    <row r="14" spans="1:10" ht="14.25" customHeight="1">
      <c r="A14" s="42" t="s">
        <v>8</v>
      </c>
      <c r="B14" s="22" t="s">
        <v>84</v>
      </c>
      <c r="C14" s="211">
        <v>3190</v>
      </c>
      <c r="D14" s="95">
        <f t="shared" ref="D14:D16" si="2">C14*(1-$D$10)*(1-$C$10)</f>
        <v>3190</v>
      </c>
      <c r="E14" s="95">
        <f t="shared" si="0"/>
        <v>0</v>
      </c>
      <c r="F14" s="256">
        <f>(D14*(1-$F$10))*(1-$G$10)+E14</f>
        <v>3190</v>
      </c>
      <c r="G14" s="256"/>
      <c r="H14" s="95">
        <f t="shared" si="1"/>
        <v>3190</v>
      </c>
    </row>
    <row r="15" spans="1:10" ht="14.25" customHeight="1">
      <c r="A15" s="42" t="s">
        <v>7</v>
      </c>
      <c r="B15" s="22" t="s">
        <v>85</v>
      </c>
      <c r="C15" s="211">
        <v>1998</v>
      </c>
      <c r="D15" s="95">
        <f t="shared" si="2"/>
        <v>1998</v>
      </c>
      <c r="E15" s="95">
        <f t="shared" si="0"/>
        <v>0</v>
      </c>
      <c r="F15" s="256">
        <f>(D15*(1-$F$10))*(1-$G$10)+E15</f>
        <v>1998</v>
      </c>
      <c r="G15" s="256"/>
      <c r="H15" s="95">
        <f t="shared" si="1"/>
        <v>1998</v>
      </c>
    </row>
    <row r="16" spans="1:10" ht="14.25" customHeight="1">
      <c r="A16" s="41" t="s">
        <v>6</v>
      </c>
      <c r="B16" s="22" t="s">
        <v>86</v>
      </c>
      <c r="C16" s="211">
        <v>1253</v>
      </c>
      <c r="D16" s="95">
        <f t="shared" si="2"/>
        <v>1253</v>
      </c>
      <c r="E16" s="95">
        <f t="shared" si="0"/>
        <v>0</v>
      </c>
      <c r="F16" s="256">
        <f t="shared" ref="F16" si="3">(D16*(1-$F$10))*(1-$G$10)+E16</f>
        <v>1253</v>
      </c>
      <c r="G16" s="256"/>
      <c r="H16" s="95">
        <f t="shared" si="1"/>
        <v>1253</v>
      </c>
    </row>
    <row r="17" spans="1:8" ht="15" customHeight="1">
      <c r="A17" s="254" t="s">
        <v>339</v>
      </c>
      <c r="B17" s="255"/>
      <c r="C17" s="255"/>
      <c r="D17" s="255"/>
      <c r="E17" s="255"/>
      <c r="F17" s="255"/>
      <c r="G17" s="255"/>
      <c r="H17" s="255"/>
    </row>
    <row r="18" spans="1:8">
      <c r="A18" s="132" t="s">
        <v>89</v>
      </c>
      <c r="B18" s="22" t="s">
        <v>424</v>
      </c>
      <c r="C18" s="211">
        <v>115925</v>
      </c>
      <c r="D18" s="96">
        <f t="shared" ref="D18:D26" si="4">C18*(1-$D$10)*(1-$C$10)</f>
        <v>115925</v>
      </c>
      <c r="E18" s="96">
        <f t="shared" ref="E18:E26" si="5">+D18*$E$10</f>
        <v>0</v>
      </c>
      <c r="F18" s="262">
        <f t="shared" ref="F18:F24" si="6">(D18*(1-$F$10))*(1-$G$10)+E18</f>
        <v>115925</v>
      </c>
      <c r="G18" s="262"/>
      <c r="H18" s="96">
        <f t="shared" ref="H18:H26" si="7">IF($H$11=0,F18,(F18/(1-$H$11)))</f>
        <v>115925</v>
      </c>
    </row>
    <row r="19" spans="1:8">
      <c r="A19" s="132" t="s">
        <v>90</v>
      </c>
      <c r="B19" s="22" t="s">
        <v>425</v>
      </c>
      <c r="C19" s="211">
        <v>82562</v>
      </c>
      <c r="D19" s="96">
        <f t="shared" si="4"/>
        <v>82562</v>
      </c>
      <c r="E19" s="96">
        <f t="shared" si="5"/>
        <v>0</v>
      </c>
      <c r="F19" s="262">
        <f>(D19*(1-$F$10))*(1-$G$10)+E19</f>
        <v>82562</v>
      </c>
      <c r="G19" s="262"/>
      <c r="H19" s="96">
        <f t="shared" si="7"/>
        <v>82562</v>
      </c>
    </row>
    <row r="20" spans="1:8">
      <c r="A20" s="132" t="s">
        <v>340</v>
      </c>
      <c r="B20" s="22" t="s">
        <v>97</v>
      </c>
      <c r="C20" s="211">
        <v>68981</v>
      </c>
      <c r="D20" s="96">
        <f t="shared" si="4"/>
        <v>68981</v>
      </c>
      <c r="E20" s="96">
        <f t="shared" si="5"/>
        <v>0</v>
      </c>
      <c r="F20" s="262">
        <f t="shared" si="6"/>
        <v>68981</v>
      </c>
      <c r="G20" s="262"/>
      <c r="H20" s="96">
        <f t="shared" si="7"/>
        <v>68981</v>
      </c>
    </row>
    <row r="21" spans="1:8" ht="13.5" customHeight="1">
      <c r="A21" s="132" t="s">
        <v>91</v>
      </c>
      <c r="B21" s="22" t="s">
        <v>98</v>
      </c>
      <c r="C21" s="211">
        <v>42845</v>
      </c>
      <c r="D21" s="96">
        <f t="shared" si="4"/>
        <v>42845</v>
      </c>
      <c r="E21" s="96">
        <f t="shared" si="5"/>
        <v>0</v>
      </c>
      <c r="F21" s="262">
        <f t="shared" si="6"/>
        <v>42845</v>
      </c>
      <c r="G21" s="262"/>
      <c r="H21" s="96">
        <f t="shared" si="7"/>
        <v>42845</v>
      </c>
    </row>
    <row r="22" spans="1:8" ht="13.5" customHeight="1">
      <c r="A22" s="132" t="s">
        <v>92</v>
      </c>
      <c r="B22" s="22" t="s">
        <v>99</v>
      </c>
      <c r="C22" s="211">
        <v>35789</v>
      </c>
      <c r="D22" s="96">
        <f t="shared" si="4"/>
        <v>35789</v>
      </c>
      <c r="E22" s="96">
        <f t="shared" si="5"/>
        <v>0</v>
      </c>
      <c r="F22" s="262">
        <f t="shared" si="6"/>
        <v>35789</v>
      </c>
      <c r="G22" s="262"/>
      <c r="H22" s="96">
        <f>IF($H$11=0,F22,(F22/(1-$H$11)))</f>
        <v>35789</v>
      </c>
    </row>
    <row r="23" spans="1:8" ht="13.5" customHeight="1">
      <c r="A23" s="132" t="s">
        <v>93</v>
      </c>
      <c r="B23" s="22" t="s">
        <v>100</v>
      </c>
      <c r="C23" s="211">
        <v>20633</v>
      </c>
      <c r="D23" s="96">
        <f t="shared" si="4"/>
        <v>20633</v>
      </c>
      <c r="E23" s="96">
        <f t="shared" si="5"/>
        <v>0</v>
      </c>
      <c r="F23" s="262">
        <f t="shared" si="6"/>
        <v>20633</v>
      </c>
      <c r="G23" s="262"/>
      <c r="H23" s="96">
        <f t="shared" si="7"/>
        <v>20633</v>
      </c>
    </row>
    <row r="24" spans="1:8" ht="13.5" customHeight="1">
      <c r="A24" s="132" t="s">
        <v>94</v>
      </c>
      <c r="B24" s="22" t="s">
        <v>101</v>
      </c>
      <c r="C24" s="211">
        <v>13082</v>
      </c>
      <c r="D24" s="96">
        <f t="shared" si="4"/>
        <v>13082</v>
      </c>
      <c r="E24" s="96">
        <f t="shared" si="5"/>
        <v>0</v>
      </c>
      <c r="F24" s="262">
        <f t="shared" si="6"/>
        <v>13082</v>
      </c>
      <c r="G24" s="262"/>
      <c r="H24" s="96">
        <f t="shared" si="7"/>
        <v>13082</v>
      </c>
    </row>
    <row r="25" spans="1:8" ht="13.5" customHeight="1">
      <c r="A25" s="132" t="s">
        <v>95</v>
      </c>
      <c r="B25" s="88" t="s">
        <v>102</v>
      </c>
      <c r="C25" s="211">
        <v>8528</v>
      </c>
      <c r="D25" s="96">
        <f t="shared" si="4"/>
        <v>8528</v>
      </c>
      <c r="E25" s="96">
        <f t="shared" si="5"/>
        <v>0</v>
      </c>
      <c r="F25" s="262">
        <f>(D25*(1-$F$10))*(1-$G$10)+E25</f>
        <v>8528</v>
      </c>
      <c r="G25" s="262"/>
      <c r="H25" s="96">
        <f t="shared" si="7"/>
        <v>8528</v>
      </c>
    </row>
    <row r="26" spans="1:8" ht="13.5" customHeight="1">
      <c r="A26" s="132" t="s">
        <v>96</v>
      </c>
      <c r="B26" s="89" t="s">
        <v>103</v>
      </c>
      <c r="C26" s="218">
        <v>5514</v>
      </c>
      <c r="D26" s="97">
        <f t="shared" si="4"/>
        <v>5514</v>
      </c>
      <c r="E26" s="97">
        <f t="shared" si="5"/>
        <v>0</v>
      </c>
      <c r="F26" s="261">
        <f t="shared" ref="F26" si="8">(D26*(1-$F$10))*(1-$G$10)+E26</f>
        <v>5514</v>
      </c>
      <c r="G26" s="261"/>
      <c r="H26" s="97">
        <f t="shared" si="7"/>
        <v>5514</v>
      </c>
    </row>
    <row r="27" spans="1:8" ht="13.5" customHeight="1">
      <c r="A27" s="185"/>
      <c r="B27" s="185"/>
      <c r="C27" s="185"/>
      <c r="D27" s="185"/>
      <c r="E27" s="185"/>
      <c r="F27" s="185"/>
      <c r="G27" s="185"/>
      <c r="H27" s="185"/>
    </row>
    <row r="28" spans="1:8" ht="13.5" customHeight="1">
      <c r="A28" s="116" t="s">
        <v>433</v>
      </c>
      <c r="B28" s="116"/>
      <c r="C28" s="116"/>
      <c r="D28" s="116"/>
      <c r="E28" s="116"/>
      <c r="F28" s="116"/>
      <c r="G28" s="116"/>
      <c r="H28" s="116"/>
    </row>
    <row r="29" spans="1:8" ht="13.5" customHeight="1">
      <c r="A29" s="116"/>
      <c r="B29" s="116"/>
      <c r="C29" s="116"/>
      <c r="D29" s="116"/>
      <c r="E29" s="116"/>
      <c r="F29" s="116"/>
      <c r="G29" s="116"/>
      <c r="H29" s="116"/>
    </row>
    <row r="30" spans="1:8" ht="13.5" customHeight="1">
      <c r="A30" s="116"/>
      <c r="B30" s="116"/>
      <c r="C30" s="116"/>
      <c r="D30" s="116"/>
      <c r="E30" s="116"/>
      <c r="F30" s="116"/>
      <c r="G30" s="116"/>
      <c r="H30" s="116"/>
    </row>
  </sheetData>
  <sheetProtection algorithmName="SHA-512" hashValue="P4DMyL3dOVy50pBxaR6/e75Wb12EK18HpQg/hJAlEqD73ZOtLlRcsJxhbLYKhrHxHvTlDplXtebenYvJsId9wA==" saltValue="yonQaHj2Zoer7cHx4ZAreA==" spinCount="100000" sheet="1" selectLockedCells="1"/>
  <mergeCells count="19"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A118" sqref="A118"/>
    </sheetView>
  </sheetViews>
  <sheetFormatPr defaultColWidth="12.26953125" defaultRowHeight="13.5"/>
  <cols>
    <col min="1" max="1" width="15.1796875" style="57" customWidth="1"/>
    <col min="2" max="2" width="68.81640625" style="57" customWidth="1"/>
    <col min="3" max="3" width="14.26953125" style="57" customWidth="1"/>
    <col min="4" max="4" width="14.453125" style="57" customWidth="1"/>
    <col min="5" max="5" width="12.81640625" style="57" customWidth="1"/>
    <col min="6" max="6" width="9.26953125" style="57" customWidth="1"/>
    <col min="7" max="7" width="9.54296875" style="57" customWidth="1"/>
    <col min="8" max="8" width="16" style="57" customWidth="1"/>
    <col min="9" max="16384" width="12.26953125" style="57"/>
  </cols>
  <sheetData>
    <row r="1" spans="1:8">
      <c r="A1" s="55"/>
      <c r="B1" s="5"/>
      <c r="C1" s="5"/>
      <c r="D1" s="5"/>
      <c r="E1" s="5"/>
      <c r="F1" s="5"/>
      <c r="G1" s="5"/>
      <c r="H1" s="5"/>
    </row>
    <row r="2" spans="1:8">
      <c r="A2" s="56"/>
      <c r="B2" s="6"/>
      <c r="C2" s="6"/>
      <c r="D2" s="6"/>
      <c r="E2" s="6"/>
      <c r="F2" s="6"/>
      <c r="G2" s="6"/>
      <c r="H2" s="6"/>
    </row>
    <row r="3" spans="1:8">
      <c r="A3" s="56"/>
      <c r="B3" s="6"/>
      <c r="C3" s="6"/>
      <c r="D3" s="6"/>
      <c r="E3" s="6"/>
      <c r="F3" s="6"/>
      <c r="G3" s="6"/>
      <c r="H3" s="6"/>
    </row>
    <row r="4" spans="1:8">
      <c r="A4" s="56"/>
      <c r="B4" s="6"/>
      <c r="C4" s="245"/>
      <c r="D4" s="245"/>
      <c r="E4" s="245"/>
      <c r="F4" s="245"/>
      <c r="G4" s="245"/>
      <c r="H4" s="245"/>
    </row>
    <row r="5" spans="1:8">
      <c r="A5" s="56"/>
      <c r="B5" s="6"/>
      <c r="C5" s="245"/>
      <c r="D5" s="245"/>
      <c r="E5" s="245"/>
      <c r="F5" s="245"/>
      <c r="G5" s="245"/>
      <c r="H5" s="245"/>
    </row>
    <row r="6" spans="1:8">
      <c r="A6" s="56"/>
      <c r="B6" s="6"/>
      <c r="C6" s="6"/>
      <c r="D6" s="6"/>
      <c r="E6" s="6"/>
      <c r="F6" s="6"/>
      <c r="G6" s="6"/>
      <c r="H6" s="6"/>
    </row>
    <row r="7" spans="1:8" ht="28.5" customHeight="1">
      <c r="A7" s="282" t="s">
        <v>226</v>
      </c>
      <c r="B7" s="283"/>
      <c r="C7" s="37" t="s">
        <v>40</v>
      </c>
      <c r="D7" s="117">
        <f>(1-(1-C9)*(1-D9)*(1-F9)*(1-G9))</f>
        <v>0</v>
      </c>
      <c r="E7" s="35"/>
      <c r="F7" s="35"/>
      <c r="G7" s="36"/>
      <c r="H7" s="276" t="s">
        <v>3</v>
      </c>
    </row>
    <row r="8" spans="1:8" ht="24" customHeight="1">
      <c r="A8" s="284"/>
      <c r="B8" s="285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77"/>
    </row>
    <row r="9" spans="1:8" ht="12.75" customHeight="1">
      <c r="A9" s="286"/>
      <c r="B9" s="287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277"/>
    </row>
    <row r="10" spans="1:8" ht="26" customHeight="1">
      <c r="A10" s="39" t="s">
        <v>4</v>
      </c>
      <c r="B10" s="40" t="s">
        <v>37</v>
      </c>
      <c r="C10" s="111" t="s">
        <v>421</v>
      </c>
      <c r="D10" s="111" t="s">
        <v>420</v>
      </c>
      <c r="E10" s="111" t="s">
        <v>5</v>
      </c>
      <c r="F10" s="257" t="s">
        <v>36</v>
      </c>
      <c r="G10" s="257"/>
      <c r="H10" s="115">
        <v>0</v>
      </c>
    </row>
    <row r="11" spans="1:8" ht="12.75" customHeight="1">
      <c r="A11" s="280" t="s">
        <v>220</v>
      </c>
      <c r="B11" s="281"/>
      <c r="C11" s="281"/>
      <c r="D11" s="281"/>
      <c r="E11" s="281"/>
      <c r="F11" s="281"/>
      <c r="G11" s="281"/>
      <c r="H11" s="281"/>
    </row>
    <row r="12" spans="1:8" ht="12.75" customHeight="1">
      <c r="A12" s="47" t="s">
        <v>192</v>
      </c>
      <c r="B12" s="146" t="s">
        <v>193</v>
      </c>
      <c r="C12" s="211">
        <v>34532</v>
      </c>
      <c r="D12" s="90">
        <f t="shared" ref="D12:D23" si="0">C12*(1-$D$9)*(1-$C$9)</f>
        <v>34532</v>
      </c>
      <c r="E12" s="90">
        <f t="shared" ref="E12:E23" si="1">+D12*$E$9</f>
        <v>0</v>
      </c>
      <c r="F12" s="263">
        <f t="shared" ref="F12:F23" si="2">(D12*(1-$F$9))*(1-$G$9)+E12</f>
        <v>34532</v>
      </c>
      <c r="G12" s="263"/>
      <c r="H12" s="90">
        <f>IF($H$10=0,F12,(F12/(1-$H$10)))</f>
        <v>34532</v>
      </c>
    </row>
    <row r="13" spans="1:8" ht="12.75" customHeight="1">
      <c r="A13" s="47" t="s">
        <v>190</v>
      </c>
      <c r="B13" s="146" t="s">
        <v>191</v>
      </c>
      <c r="C13" s="212">
        <v>27895</v>
      </c>
      <c r="D13" s="90">
        <f t="shared" si="0"/>
        <v>27895</v>
      </c>
      <c r="E13" s="90">
        <f t="shared" si="1"/>
        <v>0</v>
      </c>
      <c r="F13" s="263">
        <f>(D13*(1-$F$9))*(1-$G$9)+E13</f>
        <v>27895</v>
      </c>
      <c r="G13" s="263"/>
      <c r="H13" s="90">
        <f t="shared" ref="H13:H23" si="3">IF($H$10=0,F13,(F13/(1-$H$10)))</f>
        <v>27895</v>
      </c>
    </row>
    <row r="14" spans="1:8" ht="12.75" customHeight="1">
      <c r="A14" s="47" t="s">
        <v>188</v>
      </c>
      <c r="B14" s="146" t="s">
        <v>189</v>
      </c>
      <c r="C14" s="212">
        <v>24628</v>
      </c>
      <c r="D14" s="90">
        <f t="shared" si="0"/>
        <v>24628</v>
      </c>
      <c r="E14" s="90">
        <f t="shared" si="1"/>
        <v>0</v>
      </c>
      <c r="F14" s="263">
        <f>(D14*(1-$F$9))*(1-$G$9)+E14</f>
        <v>24628</v>
      </c>
      <c r="G14" s="263"/>
      <c r="H14" s="90">
        <f t="shared" si="3"/>
        <v>24628</v>
      </c>
    </row>
    <row r="15" spans="1:8" ht="12.75" customHeight="1">
      <c r="A15" s="47" t="s">
        <v>186</v>
      </c>
      <c r="B15" s="146" t="s">
        <v>187</v>
      </c>
      <c r="C15" s="212">
        <v>21931</v>
      </c>
      <c r="D15" s="90">
        <f t="shared" si="0"/>
        <v>21931</v>
      </c>
      <c r="E15" s="90">
        <f t="shared" si="1"/>
        <v>0</v>
      </c>
      <c r="F15" s="263">
        <f t="shared" si="2"/>
        <v>21931</v>
      </c>
      <c r="G15" s="263"/>
      <c r="H15" s="90">
        <f t="shared" si="3"/>
        <v>21931</v>
      </c>
    </row>
    <row r="16" spans="1:8" ht="12.75" customHeight="1">
      <c r="A16" s="47" t="s">
        <v>184</v>
      </c>
      <c r="B16" s="146" t="s">
        <v>185</v>
      </c>
      <c r="C16" s="212">
        <v>18757</v>
      </c>
      <c r="D16" s="90">
        <f t="shared" si="0"/>
        <v>18757</v>
      </c>
      <c r="E16" s="90">
        <f t="shared" si="1"/>
        <v>0</v>
      </c>
      <c r="F16" s="263">
        <f t="shared" si="2"/>
        <v>18757</v>
      </c>
      <c r="G16" s="263"/>
      <c r="H16" s="90">
        <f t="shared" si="3"/>
        <v>18757</v>
      </c>
    </row>
    <row r="17" spans="1:8" ht="12.75" customHeight="1">
      <c r="A17" s="47" t="s">
        <v>182</v>
      </c>
      <c r="B17" s="146" t="s">
        <v>183</v>
      </c>
      <c r="C17" s="212">
        <v>15407</v>
      </c>
      <c r="D17" s="90">
        <f t="shared" si="0"/>
        <v>15407</v>
      </c>
      <c r="E17" s="90">
        <f t="shared" si="1"/>
        <v>0</v>
      </c>
      <c r="F17" s="263">
        <f t="shared" si="2"/>
        <v>15407</v>
      </c>
      <c r="G17" s="263"/>
      <c r="H17" s="90">
        <f t="shared" si="3"/>
        <v>15407</v>
      </c>
    </row>
    <row r="18" spans="1:8" ht="12.75" customHeight="1">
      <c r="A18" s="47" t="s">
        <v>180</v>
      </c>
      <c r="B18" s="146" t="s">
        <v>181</v>
      </c>
      <c r="C18" s="212">
        <v>12642</v>
      </c>
      <c r="D18" s="90">
        <f t="shared" si="0"/>
        <v>12642</v>
      </c>
      <c r="E18" s="90">
        <f t="shared" si="1"/>
        <v>0</v>
      </c>
      <c r="F18" s="263">
        <f t="shared" si="2"/>
        <v>12642</v>
      </c>
      <c r="G18" s="263"/>
      <c r="H18" s="90">
        <f t="shared" si="3"/>
        <v>12642</v>
      </c>
    </row>
    <row r="19" spans="1:8" ht="12.75" customHeight="1">
      <c r="A19" s="47" t="s">
        <v>178</v>
      </c>
      <c r="B19" s="146" t="s">
        <v>179</v>
      </c>
      <c r="C19" s="212">
        <v>10873</v>
      </c>
      <c r="D19" s="90">
        <f t="shared" si="0"/>
        <v>10873</v>
      </c>
      <c r="E19" s="90">
        <f t="shared" si="1"/>
        <v>0</v>
      </c>
      <c r="F19" s="263">
        <f t="shared" si="2"/>
        <v>10873</v>
      </c>
      <c r="G19" s="263"/>
      <c r="H19" s="90">
        <f t="shared" si="3"/>
        <v>10873</v>
      </c>
    </row>
    <row r="20" spans="1:8" ht="12.75" customHeight="1">
      <c r="A20" s="47" t="s">
        <v>176</v>
      </c>
      <c r="B20" s="146" t="s">
        <v>177</v>
      </c>
      <c r="C20" s="212">
        <v>9050</v>
      </c>
      <c r="D20" s="90">
        <f t="shared" si="0"/>
        <v>9050</v>
      </c>
      <c r="E20" s="90">
        <f t="shared" si="1"/>
        <v>0</v>
      </c>
      <c r="F20" s="263">
        <f t="shared" si="2"/>
        <v>9050</v>
      </c>
      <c r="G20" s="263"/>
      <c r="H20" s="90">
        <f t="shared" si="3"/>
        <v>9050</v>
      </c>
    </row>
    <row r="21" spans="1:8" ht="12.75" customHeight="1">
      <c r="A21" s="47" t="s">
        <v>174</v>
      </c>
      <c r="B21" s="146" t="s">
        <v>175</v>
      </c>
      <c r="C21" s="212">
        <v>5470</v>
      </c>
      <c r="D21" s="90">
        <f t="shared" si="0"/>
        <v>5470</v>
      </c>
      <c r="E21" s="90">
        <f t="shared" si="1"/>
        <v>0</v>
      </c>
      <c r="F21" s="263">
        <f t="shared" si="2"/>
        <v>5470</v>
      </c>
      <c r="G21" s="263"/>
      <c r="H21" s="90">
        <f t="shared" si="3"/>
        <v>5470</v>
      </c>
    </row>
    <row r="22" spans="1:8" ht="12.75" customHeight="1">
      <c r="A22" s="47" t="s">
        <v>172</v>
      </c>
      <c r="B22" s="146" t="s">
        <v>173</v>
      </c>
      <c r="C22" s="212">
        <v>4019</v>
      </c>
      <c r="D22" s="90">
        <f t="shared" si="0"/>
        <v>4019</v>
      </c>
      <c r="E22" s="90">
        <f t="shared" si="1"/>
        <v>0</v>
      </c>
      <c r="F22" s="263">
        <f t="shared" si="2"/>
        <v>4019</v>
      </c>
      <c r="G22" s="263"/>
      <c r="H22" s="90">
        <f t="shared" si="3"/>
        <v>4019</v>
      </c>
    </row>
    <row r="23" spans="1:8" ht="12.75" customHeight="1">
      <c r="A23" s="46" t="s">
        <v>170</v>
      </c>
      <c r="B23" s="147" t="s">
        <v>171</v>
      </c>
      <c r="C23" s="150">
        <v>2740</v>
      </c>
      <c r="D23" s="90">
        <f t="shared" si="0"/>
        <v>2740</v>
      </c>
      <c r="E23" s="90">
        <f t="shared" si="1"/>
        <v>0</v>
      </c>
      <c r="F23" s="263">
        <f t="shared" si="2"/>
        <v>2740</v>
      </c>
      <c r="G23" s="263"/>
      <c r="H23" s="90">
        <f t="shared" si="3"/>
        <v>2740</v>
      </c>
    </row>
    <row r="24" spans="1:8" ht="12.75" customHeight="1">
      <c r="A24" s="278" t="s">
        <v>221</v>
      </c>
      <c r="B24" s="278"/>
      <c r="C24" s="278"/>
      <c r="D24" s="278"/>
      <c r="E24" s="278"/>
      <c r="F24" s="278"/>
      <c r="G24" s="278"/>
      <c r="H24" s="278"/>
    </row>
    <row r="25" spans="1:8" ht="12.75" customHeight="1">
      <c r="A25" s="48" t="s">
        <v>12</v>
      </c>
      <c r="B25" s="31" t="s">
        <v>213</v>
      </c>
      <c r="C25" s="211">
        <v>5615</v>
      </c>
      <c r="D25" s="90">
        <f>C25*(1-$D$9)*(1-$C$9)</f>
        <v>5615</v>
      </c>
      <c r="E25" s="90">
        <f>+D25*$E$9</f>
        <v>0</v>
      </c>
      <c r="F25" s="263">
        <f>(D25*(1-$F$9))*(1-$G$9)+E25</f>
        <v>5615</v>
      </c>
      <c r="G25" s="263"/>
      <c r="H25" s="90">
        <f>IF($H$10=0,F25,(F25/(1-$H$10)))</f>
        <v>5615</v>
      </c>
    </row>
    <row r="26" spans="1:8" ht="12.75" customHeight="1">
      <c r="A26" s="48" t="s">
        <v>11</v>
      </c>
      <c r="B26" s="31" t="s">
        <v>214</v>
      </c>
      <c r="C26" s="211">
        <v>3456</v>
      </c>
      <c r="D26" s="90">
        <f t="shared" ref="D26:D27" si="4">C26*(1-$D$9)*(1-$C$9)</f>
        <v>3456</v>
      </c>
      <c r="E26" s="90">
        <f>+D26*$E$9</f>
        <v>0</v>
      </c>
      <c r="F26" s="263">
        <f>(D26*(1-$F$9))*(1-$G$9)+E26</f>
        <v>3456</v>
      </c>
      <c r="G26" s="263"/>
      <c r="H26" s="90">
        <f>IF($H$10=0,F26,(F26/(1-$H$10)))</f>
        <v>3456</v>
      </c>
    </row>
    <row r="27" spans="1:8" ht="12.75" customHeight="1">
      <c r="A27" s="48" t="s">
        <v>10</v>
      </c>
      <c r="B27" s="31" t="s">
        <v>215</v>
      </c>
      <c r="C27" s="211">
        <v>2093</v>
      </c>
      <c r="D27" s="90">
        <f t="shared" si="4"/>
        <v>2093</v>
      </c>
      <c r="E27" s="90">
        <f>+D27*$E$9</f>
        <v>0</v>
      </c>
      <c r="F27" s="263">
        <f>(D27*(1-$F$9))*(1-$G$9)+E27</f>
        <v>2093</v>
      </c>
      <c r="G27" s="263"/>
      <c r="H27" s="90">
        <f>IF($H$10=0,F27,(F27/(1-$H$10)))</f>
        <v>2093</v>
      </c>
    </row>
    <row r="28" spans="1:8">
      <c r="A28" s="49" t="s">
        <v>9</v>
      </c>
      <c r="B28" s="32" t="s">
        <v>216</v>
      </c>
      <c r="C28" s="211">
        <v>1437</v>
      </c>
      <c r="D28" s="91">
        <f>C28*(1-$D$9)*(1-$C$9)</f>
        <v>1437</v>
      </c>
      <c r="E28" s="91">
        <f t="shared" ref="E28" si="5">+D28*$E$9</f>
        <v>0</v>
      </c>
      <c r="F28" s="271">
        <f>(D28*(1-$F$9))*(1-$G$9)+E28</f>
        <v>1437</v>
      </c>
      <c r="G28" s="271"/>
      <c r="H28" s="91">
        <f t="shared" ref="H28" si="6">IF($H$10=0,F28,(F28/(1-$H$10)))</f>
        <v>1437</v>
      </c>
    </row>
    <row r="29" spans="1:8">
      <c r="A29" s="279" t="s">
        <v>222</v>
      </c>
      <c r="B29" s="279"/>
      <c r="C29" s="279"/>
      <c r="D29" s="279"/>
      <c r="E29" s="279"/>
      <c r="F29" s="279"/>
      <c r="G29" s="279"/>
      <c r="H29" s="279"/>
    </row>
    <row r="30" spans="1:8">
      <c r="A30" s="86" t="s">
        <v>17</v>
      </c>
      <c r="B30" s="135" t="s">
        <v>111</v>
      </c>
      <c r="C30" s="211">
        <v>197250</v>
      </c>
      <c r="D30" s="90">
        <f t="shared" ref="D30:D46" si="7">C30*(1-$D$9)*(1-$C$9)</f>
        <v>197250</v>
      </c>
      <c r="E30" s="90">
        <f t="shared" ref="E30:E45" si="8">+D30*$E$9</f>
        <v>0</v>
      </c>
      <c r="F30" s="263">
        <f t="shared" ref="F30:F45" si="9">(D30*(1-$F$9))*(1-$G$9)+E30</f>
        <v>197250</v>
      </c>
      <c r="G30" s="263"/>
      <c r="H30" s="90">
        <f t="shared" ref="H30:H45" si="10">IF($H$10=0,F30,(F30/(1-$H$10)))</f>
        <v>197250</v>
      </c>
    </row>
    <row r="31" spans="1:8">
      <c r="A31" s="48" t="s">
        <v>16</v>
      </c>
      <c r="B31" s="31" t="s">
        <v>112</v>
      </c>
      <c r="C31" s="211">
        <v>158145</v>
      </c>
      <c r="D31" s="90">
        <f t="shared" si="7"/>
        <v>158145</v>
      </c>
      <c r="E31" s="90">
        <f t="shared" si="8"/>
        <v>0</v>
      </c>
      <c r="F31" s="263">
        <f t="shared" si="9"/>
        <v>158145</v>
      </c>
      <c r="G31" s="263"/>
      <c r="H31" s="90">
        <f t="shared" si="10"/>
        <v>158145</v>
      </c>
    </row>
    <row r="32" spans="1:8">
      <c r="A32" s="48" t="s">
        <v>15</v>
      </c>
      <c r="B32" s="31" t="s">
        <v>113</v>
      </c>
      <c r="C32" s="211">
        <v>141536</v>
      </c>
      <c r="D32" s="90">
        <f t="shared" si="7"/>
        <v>141536</v>
      </c>
      <c r="E32" s="90">
        <f t="shared" si="8"/>
        <v>0</v>
      </c>
      <c r="F32" s="263">
        <f>(D32*(1-$F$9))*(1-$G$9)+E32</f>
        <v>141536</v>
      </c>
      <c r="G32" s="263"/>
      <c r="H32" s="90">
        <f t="shared" si="10"/>
        <v>141536</v>
      </c>
    </row>
    <row r="33" spans="1:8">
      <c r="A33" s="48" t="s">
        <v>14</v>
      </c>
      <c r="B33" s="31" t="s">
        <v>114</v>
      </c>
      <c r="C33" s="211">
        <v>121414</v>
      </c>
      <c r="D33" s="90">
        <f t="shared" si="7"/>
        <v>121414</v>
      </c>
      <c r="E33" s="90">
        <f t="shared" si="8"/>
        <v>0</v>
      </c>
      <c r="F33" s="263">
        <f t="shared" si="9"/>
        <v>121414</v>
      </c>
      <c r="G33" s="263"/>
      <c r="H33" s="90">
        <f t="shared" si="10"/>
        <v>121414</v>
      </c>
    </row>
    <row r="34" spans="1:8">
      <c r="A34" s="48" t="s">
        <v>13</v>
      </c>
      <c r="B34" s="31" t="s">
        <v>115</v>
      </c>
      <c r="C34" s="211">
        <v>97967</v>
      </c>
      <c r="D34" s="90">
        <f t="shared" si="7"/>
        <v>97967</v>
      </c>
      <c r="E34" s="90">
        <f t="shared" si="8"/>
        <v>0</v>
      </c>
      <c r="F34" s="263">
        <f t="shared" si="9"/>
        <v>97967</v>
      </c>
      <c r="G34" s="263"/>
      <c r="H34" s="90">
        <f t="shared" si="10"/>
        <v>97967</v>
      </c>
    </row>
    <row r="35" spans="1:8">
      <c r="A35" s="48" t="s">
        <v>104</v>
      </c>
      <c r="B35" s="31" t="s">
        <v>247</v>
      </c>
      <c r="C35" s="211">
        <v>82410</v>
      </c>
      <c r="D35" s="90">
        <f t="shared" si="7"/>
        <v>82410</v>
      </c>
      <c r="E35" s="90">
        <f t="shared" si="8"/>
        <v>0</v>
      </c>
      <c r="F35" s="263">
        <f t="shared" si="9"/>
        <v>82410</v>
      </c>
      <c r="G35" s="263"/>
      <c r="H35" s="90">
        <f t="shared" si="10"/>
        <v>82410</v>
      </c>
    </row>
    <row r="36" spans="1:8">
      <c r="A36" s="48" t="s">
        <v>105</v>
      </c>
      <c r="B36" s="31" t="s">
        <v>116</v>
      </c>
      <c r="C36" s="211">
        <v>66047</v>
      </c>
      <c r="D36" s="90">
        <f t="shared" si="7"/>
        <v>66047</v>
      </c>
      <c r="E36" s="90">
        <f t="shared" si="8"/>
        <v>0</v>
      </c>
      <c r="F36" s="263">
        <f t="shared" si="9"/>
        <v>66047</v>
      </c>
      <c r="G36" s="263"/>
      <c r="H36" s="90">
        <f t="shared" si="10"/>
        <v>66047</v>
      </c>
    </row>
    <row r="37" spans="1:8">
      <c r="A37" s="48" t="s">
        <v>106</v>
      </c>
      <c r="B37" s="31" t="s">
        <v>248</v>
      </c>
      <c r="C37" s="211">
        <v>52835</v>
      </c>
      <c r="D37" s="90">
        <f t="shared" si="7"/>
        <v>52835</v>
      </c>
      <c r="E37" s="90">
        <f t="shared" si="8"/>
        <v>0</v>
      </c>
      <c r="F37" s="263">
        <f t="shared" si="9"/>
        <v>52835</v>
      </c>
      <c r="G37" s="263"/>
      <c r="H37" s="90">
        <f t="shared" si="10"/>
        <v>52835</v>
      </c>
    </row>
    <row r="38" spans="1:8">
      <c r="A38" s="48" t="s">
        <v>107</v>
      </c>
      <c r="B38" s="31" t="s">
        <v>452</v>
      </c>
      <c r="C38" s="211">
        <v>42617</v>
      </c>
      <c r="D38" s="90">
        <f t="shared" si="7"/>
        <v>42617</v>
      </c>
      <c r="E38" s="90">
        <f t="shared" si="8"/>
        <v>0</v>
      </c>
      <c r="F38" s="263">
        <f t="shared" si="9"/>
        <v>42617</v>
      </c>
      <c r="G38" s="263"/>
      <c r="H38" s="90">
        <f t="shared" si="10"/>
        <v>42617</v>
      </c>
    </row>
    <row r="39" spans="1:8">
      <c r="A39" s="48" t="s">
        <v>83</v>
      </c>
      <c r="B39" s="31" t="s">
        <v>217</v>
      </c>
      <c r="C39" s="211">
        <v>25490</v>
      </c>
      <c r="D39" s="90">
        <f t="shared" si="7"/>
        <v>25490</v>
      </c>
      <c r="E39" s="90">
        <f t="shared" si="8"/>
        <v>0</v>
      </c>
      <c r="F39" s="263">
        <f t="shared" si="9"/>
        <v>25490</v>
      </c>
      <c r="G39" s="263"/>
      <c r="H39" s="90">
        <f t="shared" si="10"/>
        <v>25490</v>
      </c>
    </row>
    <row r="40" spans="1:8">
      <c r="A40" s="48" t="s">
        <v>82</v>
      </c>
      <c r="B40" s="31" t="s">
        <v>117</v>
      </c>
      <c r="C40" s="211">
        <v>16997</v>
      </c>
      <c r="D40" s="90">
        <f t="shared" si="7"/>
        <v>16997</v>
      </c>
      <c r="E40" s="90">
        <f t="shared" si="8"/>
        <v>0</v>
      </c>
      <c r="F40" s="263">
        <f t="shared" si="9"/>
        <v>16997</v>
      </c>
      <c r="G40" s="263"/>
      <c r="H40" s="90">
        <f t="shared" si="10"/>
        <v>16997</v>
      </c>
    </row>
    <row r="41" spans="1:8">
      <c r="A41" s="48" t="s">
        <v>81</v>
      </c>
      <c r="B41" s="31" t="s">
        <v>118</v>
      </c>
      <c r="C41" s="211">
        <v>10488</v>
      </c>
      <c r="D41" s="90">
        <f t="shared" si="7"/>
        <v>10488</v>
      </c>
      <c r="E41" s="90">
        <f t="shared" si="8"/>
        <v>0</v>
      </c>
      <c r="F41" s="263">
        <f t="shared" si="9"/>
        <v>10488</v>
      </c>
      <c r="G41" s="263"/>
      <c r="H41" s="90">
        <f t="shared" si="10"/>
        <v>10488</v>
      </c>
    </row>
    <row r="42" spans="1:8">
      <c r="A42" s="48" t="s">
        <v>80</v>
      </c>
      <c r="B42" s="31" t="s">
        <v>119</v>
      </c>
      <c r="C42" s="211">
        <v>6781</v>
      </c>
      <c r="D42" s="90">
        <f t="shared" si="7"/>
        <v>6781</v>
      </c>
      <c r="E42" s="90">
        <f t="shared" si="8"/>
        <v>0</v>
      </c>
      <c r="F42" s="263">
        <f t="shared" si="9"/>
        <v>6781</v>
      </c>
      <c r="G42" s="263"/>
      <c r="H42" s="90">
        <f t="shared" si="10"/>
        <v>6781</v>
      </c>
    </row>
    <row r="43" spans="1:8">
      <c r="A43" s="48" t="s">
        <v>108</v>
      </c>
      <c r="B43" s="31" t="s">
        <v>218</v>
      </c>
      <c r="C43" s="211">
        <v>4242</v>
      </c>
      <c r="D43" s="90">
        <f t="shared" si="7"/>
        <v>4242</v>
      </c>
      <c r="E43" s="90">
        <f t="shared" si="8"/>
        <v>0</v>
      </c>
      <c r="F43" s="263">
        <f t="shared" si="9"/>
        <v>4242</v>
      </c>
      <c r="G43" s="263"/>
      <c r="H43" s="90">
        <f t="shared" si="10"/>
        <v>4242</v>
      </c>
    </row>
    <row r="44" spans="1:8">
      <c r="A44" s="48" t="s">
        <v>109</v>
      </c>
      <c r="B44" s="31" t="s">
        <v>249</v>
      </c>
      <c r="C44" s="211">
        <v>2692</v>
      </c>
      <c r="D44" s="90">
        <f t="shared" si="7"/>
        <v>2692</v>
      </c>
      <c r="E44" s="90">
        <f t="shared" si="8"/>
        <v>0</v>
      </c>
      <c r="F44" s="263">
        <f t="shared" si="9"/>
        <v>2692</v>
      </c>
      <c r="G44" s="263"/>
      <c r="H44" s="90">
        <f t="shared" si="10"/>
        <v>2692</v>
      </c>
    </row>
    <row r="45" spans="1:8">
      <c r="A45" s="48" t="s">
        <v>110</v>
      </c>
      <c r="B45" s="31" t="s">
        <v>250</v>
      </c>
      <c r="C45" s="211">
        <v>1888</v>
      </c>
      <c r="D45" s="92">
        <f t="shared" si="7"/>
        <v>1888</v>
      </c>
      <c r="E45" s="92">
        <f t="shared" si="8"/>
        <v>0</v>
      </c>
      <c r="F45" s="264">
        <f t="shared" si="9"/>
        <v>1888</v>
      </c>
      <c r="G45" s="264"/>
      <c r="H45" s="92">
        <f t="shared" si="10"/>
        <v>1888</v>
      </c>
    </row>
    <row r="46" spans="1:8">
      <c r="A46" s="139" t="s">
        <v>341</v>
      </c>
      <c r="B46" s="136" t="s">
        <v>342</v>
      </c>
      <c r="C46" s="211">
        <v>8892</v>
      </c>
      <c r="D46" s="92">
        <f t="shared" si="7"/>
        <v>8892</v>
      </c>
      <c r="E46" s="92">
        <f t="shared" ref="E46" si="11">+D46*$E$9</f>
        <v>0</v>
      </c>
      <c r="F46" s="264">
        <f t="shared" ref="F46" si="12">(D46*(1-$F$9))*(1-$G$9)+E46</f>
        <v>8892</v>
      </c>
      <c r="G46" s="264"/>
      <c r="H46" s="92">
        <f t="shared" ref="H46" si="13">IF($H$10=0,F46,(F46/(1-$H$10)))</f>
        <v>8892</v>
      </c>
    </row>
    <row r="47" spans="1:8">
      <c r="A47" s="137" t="s">
        <v>18</v>
      </c>
      <c r="B47" s="138" t="s">
        <v>219</v>
      </c>
      <c r="C47" s="211">
        <v>8892</v>
      </c>
      <c r="D47" s="92">
        <f>C47*(1-$D$9)*(1-$C$9)</f>
        <v>8892</v>
      </c>
      <c r="E47" s="92">
        <f>+D47*$E$9</f>
        <v>0</v>
      </c>
      <c r="F47" s="264">
        <f>(D47*(1-$F$9))*(1-$G$9)+E47</f>
        <v>8892</v>
      </c>
      <c r="G47" s="264"/>
      <c r="H47" s="92">
        <f>IF($H$10=0,F47,(F47/(1-$H$10)))</f>
        <v>8892</v>
      </c>
    </row>
    <row r="48" spans="1:8">
      <c r="A48" s="274" t="s">
        <v>312</v>
      </c>
      <c r="B48" s="275"/>
      <c r="C48" s="275"/>
      <c r="D48" s="275"/>
      <c r="E48" s="275"/>
      <c r="F48" s="275"/>
      <c r="G48" s="275"/>
      <c r="H48" s="275"/>
    </row>
    <row r="49" spans="1:8">
      <c r="A49" s="50" t="s">
        <v>313</v>
      </c>
      <c r="B49" s="118" t="s">
        <v>365</v>
      </c>
      <c r="C49" s="148">
        <v>39544</v>
      </c>
      <c r="D49" s="92">
        <f>C49*(1-$D$9)*(1-$C$9)</f>
        <v>39544</v>
      </c>
      <c r="E49" s="92">
        <f>+D49*$E$9</f>
        <v>0</v>
      </c>
      <c r="F49" s="264">
        <f>(D49*(1-$F$9))*(1-$G$9)+E49</f>
        <v>39544</v>
      </c>
      <c r="G49" s="264"/>
      <c r="H49" s="92">
        <f>IF($H$10=0,F49,(F49/(1-$H$10)))</f>
        <v>39544</v>
      </c>
    </row>
    <row r="50" spans="1:8">
      <c r="A50" s="50" t="s">
        <v>314</v>
      </c>
      <c r="B50" s="118" t="s">
        <v>366</v>
      </c>
      <c r="C50" s="149">
        <v>25886</v>
      </c>
      <c r="D50" s="92">
        <f t="shared" ref="D50:D66" si="14">C50*(1-$D$9)*(1-$C$9)</f>
        <v>25886</v>
      </c>
      <c r="E50" s="92">
        <f t="shared" ref="E50:E66" si="15">+D50*$E$9</f>
        <v>0</v>
      </c>
      <c r="F50" s="264">
        <f t="shared" ref="F50:F58" si="16">(D50*(1-$F$9))*(1-$G$9)+E50</f>
        <v>25886</v>
      </c>
      <c r="G50" s="264"/>
      <c r="H50" s="92">
        <f t="shared" ref="H50:H58" si="17">IF($H$10=0,F50,(F50/(1-$H$10)))</f>
        <v>25886</v>
      </c>
    </row>
    <row r="51" spans="1:8">
      <c r="A51" s="50" t="s">
        <v>315</v>
      </c>
      <c r="B51" s="140" t="s">
        <v>367</v>
      </c>
      <c r="C51" s="149">
        <v>19219.2</v>
      </c>
      <c r="D51" s="92">
        <f t="shared" si="14"/>
        <v>19219.2</v>
      </c>
      <c r="E51" s="92">
        <f t="shared" si="15"/>
        <v>0</v>
      </c>
      <c r="F51" s="264">
        <f t="shared" si="16"/>
        <v>19219.2</v>
      </c>
      <c r="G51" s="264"/>
      <c r="H51" s="92">
        <f t="shared" si="17"/>
        <v>19219.2</v>
      </c>
    </row>
    <row r="52" spans="1:8">
      <c r="A52" s="50" t="s">
        <v>316</v>
      </c>
      <c r="B52" s="118" t="s">
        <v>368</v>
      </c>
      <c r="C52" s="149">
        <v>14824</v>
      </c>
      <c r="D52" s="92">
        <f t="shared" si="14"/>
        <v>14824</v>
      </c>
      <c r="E52" s="92">
        <f t="shared" si="15"/>
        <v>0</v>
      </c>
      <c r="F52" s="264">
        <f t="shared" si="16"/>
        <v>14824</v>
      </c>
      <c r="G52" s="264"/>
      <c r="H52" s="92">
        <f t="shared" si="17"/>
        <v>14824</v>
      </c>
    </row>
    <row r="53" spans="1:8">
      <c r="A53" s="50" t="s">
        <v>317</v>
      </c>
      <c r="B53" s="118" t="s">
        <v>369</v>
      </c>
      <c r="C53" s="149">
        <v>13477.2</v>
      </c>
      <c r="D53" s="92">
        <f t="shared" si="14"/>
        <v>13477.2</v>
      </c>
      <c r="E53" s="92">
        <f t="shared" si="15"/>
        <v>0</v>
      </c>
      <c r="F53" s="264">
        <f t="shared" si="16"/>
        <v>13477.2</v>
      </c>
      <c r="G53" s="264"/>
      <c r="H53" s="92">
        <f t="shared" si="17"/>
        <v>13477.2</v>
      </c>
    </row>
    <row r="54" spans="1:8">
      <c r="A54" s="50" t="s">
        <v>318</v>
      </c>
      <c r="B54" s="118" t="s">
        <v>370</v>
      </c>
      <c r="C54" s="149">
        <v>11269</v>
      </c>
      <c r="D54" s="92">
        <f t="shared" si="14"/>
        <v>11269</v>
      </c>
      <c r="E54" s="92">
        <f t="shared" si="15"/>
        <v>0</v>
      </c>
      <c r="F54" s="264">
        <f t="shared" si="16"/>
        <v>11269</v>
      </c>
      <c r="G54" s="264"/>
      <c r="H54" s="92">
        <f t="shared" si="17"/>
        <v>11269</v>
      </c>
    </row>
    <row r="55" spans="1:8">
      <c r="A55" s="50" t="s">
        <v>319</v>
      </c>
      <c r="B55" s="118" t="s">
        <v>371</v>
      </c>
      <c r="C55" s="149">
        <v>9196</v>
      </c>
      <c r="D55" s="92">
        <f t="shared" si="14"/>
        <v>9196</v>
      </c>
      <c r="E55" s="92">
        <f t="shared" si="15"/>
        <v>0</v>
      </c>
      <c r="F55" s="264">
        <f t="shared" si="16"/>
        <v>9196</v>
      </c>
      <c r="G55" s="264"/>
      <c r="H55" s="92">
        <f t="shared" si="17"/>
        <v>9196</v>
      </c>
    </row>
    <row r="56" spans="1:8">
      <c r="A56" s="50" t="s">
        <v>320</v>
      </c>
      <c r="B56" s="118" t="s">
        <v>372</v>
      </c>
      <c r="C56" s="149">
        <v>6698</v>
      </c>
      <c r="D56" s="92">
        <f t="shared" si="14"/>
        <v>6698</v>
      </c>
      <c r="E56" s="92">
        <f t="shared" si="15"/>
        <v>0</v>
      </c>
      <c r="F56" s="264">
        <f t="shared" si="16"/>
        <v>6698</v>
      </c>
      <c r="G56" s="264"/>
      <c r="H56" s="92">
        <f t="shared" si="17"/>
        <v>6698</v>
      </c>
    </row>
    <row r="57" spans="1:8">
      <c r="A57" s="50" t="s">
        <v>321</v>
      </c>
      <c r="B57" s="118" t="s">
        <v>373</v>
      </c>
      <c r="C57" s="149">
        <v>4573</v>
      </c>
      <c r="D57" s="92">
        <f t="shared" si="14"/>
        <v>4573</v>
      </c>
      <c r="E57" s="92">
        <f t="shared" si="15"/>
        <v>0</v>
      </c>
      <c r="F57" s="264">
        <f t="shared" si="16"/>
        <v>4573</v>
      </c>
      <c r="G57" s="264"/>
      <c r="H57" s="92">
        <f t="shared" si="17"/>
        <v>4573</v>
      </c>
    </row>
    <row r="58" spans="1:8">
      <c r="A58" s="50" t="s">
        <v>322</v>
      </c>
      <c r="B58" s="118" t="s">
        <v>374</v>
      </c>
      <c r="C58" s="150">
        <v>2776</v>
      </c>
      <c r="D58" s="92">
        <f t="shared" si="14"/>
        <v>2776</v>
      </c>
      <c r="E58" s="92">
        <f t="shared" si="15"/>
        <v>0</v>
      </c>
      <c r="F58" s="264">
        <f t="shared" si="16"/>
        <v>2776</v>
      </c>
      <c r="G58" s="264"/>
      <c r="H58" s="92">
        <f t="shared" si="17"/>
        <v>2776</v>
      </c>
    </row>
    <row r="59" spans="1:8">
      <c r="A59" s="274" t="s">
        <v>323</v>
      </c>
      <c r="B59" s="275"/>
      <c r="C59" s="275"/>
      <c r="D59" s="275"/>
      <c r="E59" s="275"/>
      <c r="F59" s="275"/>
      <c r="G59" s="275"/>
      <c r="H59" s="275"/>
    </row>
    <row r="60" spans="1:8">
      <c r="A60" s="50" t="s">
        <v>324</v>
      </c>
      <c r="B60" s="141" t="s">
        <v>375</v>
      </c>
      <c r="C60" s="133">
        <v>36254</v>
      </c>
      <c r="D60" s="92">
        <f t="shared" si="14"/>
        <v>36254</v>
      </c>
      <c r="E60" s="92">
        <f t="shared" si="15"/>
        <v>0</v>
      </c>
      <c r="F60" s="264">
        <f t="shared" ref="F60:F66" si="18">(D60*(1-$F$9))*(1-$G$9)+E60</f>
        <v>36254</v>
      </c>
      <c r="G60" s="264"/>
      <c r="H60" s="92">
        <f t="shared" ref="H60:H66" si="19">IF($H$10=0,F60,(F60/(1-$H$10)))</f>
        <v>36254</v>
      </c>
    </row>
    <row r="61" spans="1:8">
      <c r="A61" s="142" t="s">
        <v>325</v>
      </c>
      <c r="B61" s="143" t="s">
        <v>376</v>
      </c>
      <c r="C61" s="131">
        <v>0</v>
      </c>
      <c r="D61" s="92">
        <f t="shared" si="14"/>
        <v>0</v>
      </c>
      <c r="E61" s="92">
        <f t="shared" si="15"/>
        <v>0</v>
      </c>
      <c r="F61" s="264">
        <f t="shared" si="18"/>
        <v>0</v>
      </c>
      <c r="G61" s="264"/>
      <c r="H61" s="92">
        <f t="shared" si="19"/>
        <v>0</v>
      </c>
    </row>
    <row r="62" spans="1:8">
      <c r="A62" s="142" t="s">
        <v>326</v>
      </c>
      <c r="B62" s="143" t="s">
        <v>377</v>
      </c>
      <c r="C62" s="131">
        <v>0</v>
      </c>
      <c r="D62" s="92">
        <f t="shared" si="14"/>
        <v>0</v>
      </c>
      <c r="E62" s="92">
        <f t="shared" si="15"/>
        <v>0</v>
      </c>
      <c r="F62" s="264">
        <f t="shared" si="18"/>
        <v>0</v>
      </c>
      <c r="G62" s="264"/>
      <c r="H62" s="92">
        <f t="shared" si="19"/>
        <v>0</v>
      </c>
    </row>
    <row r="63" spans="1:8">
      <c r="A63" s="142" t="s">
        <v>327</v>
      </c>
      <c r="B63" s="140" t="s">
        <v>378</v>
      </c>
      <c r="C63" s="131">
        <v>14157</v>
      </c>
      <c r="D63" s="92">
        <f t="shared" si="14"/>
        <v>14157</v>
      </c>
      <c r="E63" s="92">
        <f t="shared" si="15"/>
        <v>0</v>
      </c>
      <c r="F63" s="264">
        <f t="shared" si="18"/>
        <v>14157</v>
      </c>
      <c r="G63" s="264"/>
      <c r="H63" s="92">
        <f t="shared" si="19"/>
        <v>14157</v>
      </c>
    </row>
    <row r="64" spans="1:8">
      <c r="A64" s="142" t="s">
        <v>345</v>
      </c>
      <c r="B64" s="143" t="s">
        <v>379</v>
      </c>
      <c r="C64" s="131">
        <v>0</v>
      </c>
      <c r="D64" s="92">
        <f t="shared" si="14"/>
        <v>0</v>
      </c>
      <c r="E64" s="92">
        <f t="shared" si="15"/>
        <v>0</v>
      </c>
      <c r="F64" s="264">
        <f t="shared" si="18"/>
        <v>0</v>
      </c>
      <c r="G64" s="264"/>
      <c r="H64" s="92">
        <f t="shared" si="19"/>
        <v>0</v>
      </c>
    </row>
    <row r="65" spans="1:8">
      <c r="A65" s="142" t="s">
        <v>328</v>
      </c>
      <c r="B65" s="143" t="s">
        <v>380</v>
      </c>
      <c r="C65" s="131">
        <v>9105</v>
      </c>
      <c r="D65" s="92">
        <f t="shared" si="14"/>
        <v>9105</v>
      </c>
      <c r="E65" s="92">
        <f t="shared" si="15"/>
        <v>0</v>
      </c>
      <c r="F65" s="264">
        <f t="shared" si="18"/>
        <v>9105</v>
      </c>
      <c r="G65" s="264"/>
      <c r="H65" s="92">
        <f t="shared" si="19"/>
        <v>9105</v>
      </c>
    </row>
    <row r="66" spans="1:8">
      <c r="A66" s="144" t="s">
        <v>329</v>
      </c>
      <c r="B66" s="145" t="s">
        <v>381</v>
      </c>
      <c r="C66" s="134">
        <v>0</v>
      </c>
      <c r="D66" s="92">
        <f t="shared" si="14"/>
        <v>0</v>
      </c>
      <c r="E66" s="92">
        <f t="shared" si="15"/>
        <v>0</v>
      </c>
      <c r="F66" s="264">
        <f t="shared" si="18"/>
        <v>0</v>
      </c>
      <c r="G66" s="264"/>
      <c r="H66" s="92">
        <f t="shared" si="19"/>
        <v>0</v>
      </c>
    </row>
    <row r="67" spans="1:8">
      <c r="A67" s="274" t="s">
        <v>389</v>
      </c>
      <c r="B67" s="275"/>
      <c r="C67" s="275"/>
      <c r="D67" s="275"/>
      <c r="E67" s="275"/>
      <c r="F67" s="275"/>
      <c r="G67" s="275"/>
      <c r="H67" s="275"/>
    </row>
    <row r="68" spans="1:8">
      <c r="A68" s="50" t="s">
        <v>382</v>
      </c>
      <c r="B68" s="141" t="s">
        <v>458</v>
      </c>
      <c r="C68" s="133">
        <v>221509</v>
      </c>
      <c r="D68" s="92">
        <f t="shared" ref="D68:D74" si="20">C68*(1-$D$9)*(1-$C$9)</f>
        <v>221509</v>
      </c>
      <c r="E68" s="92">
        <f t="shared" ref="E68:E74" si="21">+D68*$E$9</f>
        <v>0</v>
      </c>
      <c r="F68" s="264">
        <f t="shared" ref="F68:F74" si="22">(D68*(1-$F$9))*(1-$G$9)+E68</f>
        <v>221509</v>
      </c>
      <c r="G68" s="264"/>
      <c r="H68" s="92">
        <f t="shared" ref="H68:H74" si="23">IF($H$10=0,F68,(F68/(1-$H$10)))</f>
        <v>221509</v>
      </c>
    </row>
    <row r="69" spans="1:8">
      <c r="A69" s="142" t="s">
        <v>383</v>
      </c>
      <c r="B69" s="143" t="s">
        <v>459</v>
      </c>
      <c r="C69" s="131">
        <v>156769</v>
      </c>
      <c r="D69" s="92">
        <f t="shared" si="20"/>
        <v>156769</v>
      </c>
      <c r="E69" s="92">
        <f t="shared" si="21"/>
        <v>0</v>
      </c>
      <c r="F69" s="264">
        <f t="shared" si="22"/>
        <v>156769</v>
      </c>
      <c r="G69" s="264"/>
      <c r="H69" s="92">
        <f t="shared" si="23"/>
        <v>156769</v>
      </c>
    </row>
    <row r="70" spans="1:8">
      <c r="A70" s="142" t="s">
        <v>384</v>
      </c>
      <c r="B70" s="143" t="s">
        <v>460</v>
      </c>
      <c r="C70" s="131">
        <v>0</v>
      </c>
      <c r="D70" s="92">
        <f t="shared" si="20"/>
        <v>0</v>
      </c>
      <c r="E70" s="92">
        <f t="shared" si="21"/>
        <v>0</v>
      </c>
      <c r="F70" s="264">
        <f t="shared" si="22"/>
        <v>0</v>
      </c>
      <c r="G70" s="264"/>
      <c r="H70" s="92">
        <f t="shared" si="23"/>
        <v>0</v>
      </c>
    </row>
    <row r="71" spans="1:8">
      <c r="A71" s="142" t="s">
        <v>385</v>
      </c>
      <c r="B71" s="140" t="s">
        <v>461</v>
      </c>
      <c r="C71" s="131">
        <v>48306</v>
      </c>
      <c r="D71" s="92">
        <f t="shared" si="20"/>
        <v>48306</v>
      </c>
      <c r="E71" s="92">
        <f t="shared" si="21"/>
        <v>0</v>
      </c>
      <c r="F71" s="264">
        <f t="shared" si="22"/>
        <v>48306</v>
      </c>
      <c r="G71" s="264"/>
      <c r="H71" s="92">
        <f t="shared" si="23"/>
        <v>48306</v>
      </c>
    </row>
    <row r="72" spans="1:8">
      <c r="A72" s="142" t="s">
        <v>386</v>
      </c>
      <c r="B72" s="143" t="s">
        <v>462</v>
      </c>
      <c r="C72" s="131">
        <v>30238</v>
      </c>
      <c r="D72" s="92">
        <f t="shared" si="20"/>
        <v>30238</v>
      </c>
      <c r="E72" s="92">
        <f t="shared" si="21"/>
        <v>0</v>
      </c>
      <c r="F72" s="264">
        <f t="shared" si="22"/>
        <v>30238</v>
      </c>
      <c r="G72" s="264"/>
      <c r="H72" s="92">
        <f t="shared" si="23"/>
        <v>30238</v>
      </c>
    </row>
    <row r="73" spans="1:8">
      <c r="A73" s="142" t="s">
        <v>387</v>
      </c>
      <c r="B73" s="143" t="s">
        <v>464</v>
      </c>
      <c r="C73" s="131">
        <v>20326.502497722202</v>
      </c>
      <c r="D73" s="92">
        <f t="shared" si="20"/>
        <v>20326.502497722202</v>
      </c>
      <c r="E73" s="92">
        <f t="shared" si="21"/>
        <v>0</v>
      </c>
      <c r="F73" s="264">
        <f t="shared" si="22"/>
        <v>20326.502497722202</v>
      </c>
      <c r="G73" s="264"/>
      <c r="H73" s="92">
        <f t="shared" si="23"/>
        <v>20326.502497722202</v>
      </c>
    </row>
    <row r="74" spans="1:8">
      <c r="A74" s="144" t="s">
        <v>388</v>
      </c>
      <c r="B74" s="145" t="s">
        <v>463</v>
      </c>
      <c r="C74" s="134">
        <v>12380</v>
      </c>
      <c r="D74" s="92">
        <f t="shared" si="20"/>
        <v>12380</v>
      </c>
      <c r="E74" s="92">
        <f t="shared" si="21"/>
        <v>0</v>
      </c>
      <c r="F74" s="264">
        <f t="shared" si="22"/>
        <v>12380</v>
      </c>
      <c r="G74" s="264"/>
      <c r="H74" s="92">
        <f t="shared" si="23"/>
        <v>12380</v>
      </c>
    </row>
    <row r="75" spans="1:8">
      <c r="A75" s="274" t="s">
        <v>225</v>
      </c>
      <c r="B75" s="275"/>
      <c r="C75" s="275"/>
      <c r="D75" s="275"/>
      <c r="E75" s="275"/>
      <c r="F75" s="275"/>
      <c r="G75" s="275"/>
      <c r="H75" s="275"/>
    </row>
    <row r="76" spans="1:8">
      <c r="A76" s="86" t="s">
        <v>166</v>
      </c>
      <c r="B76" s="44" t="s">
        <v>167</v>
      </c>
      <c r="C76" s="211">
        <v>39585</v>
      </c>
      <c r="D76" s="92">
        <f t="shared" ref="D76:D80" si="24">C76*(1-$D$9)*(1-$C$9)</f>
        <v>39585</v>
      </c>
      <c r="E76" s="92">
        <f t="shared" ref="E76:E80" si="25">+D76*$E$9</f>
        <v>0</v>
      </c>
      <c r="F76" s="267">
        <f t="shared" ref="F76:F80" si="26">(D76*(1-$F$9))*(1-$G$9)+E76</f>
        <v>39585</v>
      </c>
      <c r="G76" s="268"/>
      <c r="H76" s="92">
        <f t="shared" ref="H76:H80" si="27">IF($H$10=0,F76,(F76/(1-$H$10)))</f>
        <v>39585</v>
      </c>
    </row>
    <row r="77" spans="1:8">
      <c r="A77" s="48" t="s">
        <v>165</v>
      </c>
      <c r="B77" s="24" t="s">
        <v>267</v>
      </c>
      <c r="C77" s="211">
        <v>25077</v>
      </c>
      <c r="D77" s="92">
        <f t="shared" si="24"/>
        <v>25077</v>
      </c>
      <c r="E77" s="92">
        <f t="shared" si="25"/>
        <v>0</v>
      </c>
      <c r="F77" s="265">
        <f t="shared" si="26"/>
        <v>25077</v>
      </c>
      <c r="G77" s="266"/>
      <c r="H77" s="92">
        <f t="shared" si="27"/>
        <v>25077</v>
      </c>
    </row>
    <row r="78" spans="1:8">
      <c r="A78" s="51" t="s">
        <v>354</v>
      </c>
      <c r="B78" s="24" t="s">
        <v>355</v>
      </c>
      <c r="C78" s="211">
        <v>27325</v>
      </c>
      <c r="D78" s="92">
        <f t="shared" ref="D78" si="28">C78*(1-$D$9)*(1-$C$9)</f>
        <v>27325</v>
      </c>
      <c r="E78" s="92">
        <f t="shared" ref="E78" si="29">+D78*$E$9</f>
        <v>0</v>
      </c>
      <c r="F78" s="265">
        <f t="shared" ref="F78" si="30">(D78*(1-$F$9))*(1-$G$9)+E78</f>
        <v>27325</v>
      </c>
      <c r="G78" s="266"/>
      <c r="H78" s="92">
        <f t="shared" ref="H78" si="31">IF($H$10=0,F78,(F78/(1-$H$10)))</f>
        <v>27325</v>
      </c>
    </row>
    <row r="79" spans="1:8">
      <c r="A79" s="48" t="s">
        <v>19</v>
      </c>
      <c r="B79" s="24" t="s">
        <v>390</v>
      </c>
      <c r="C79" s="211">
        <v>15567</v>
      </c>
      <c r="D79" s="92">
        <f t="shared" ref="D79" si="32">C79*(1-$D$9)*(1-$C$9)</f>
        <v>15567</v>
      </c>
      <c r="E79" s="92">
        <f t="shared" ref="E79" si="33">+D79*$E$9</f>
        <v>0</v>
      </c>
      <c r="F79" s="265">
        <f t="shared" ref="F79" si="34">(D79*(1-$F$9))*(1-$G$9)+E79</f>
        <v>15567</v>
      </c>
      <c r="G79" s="266"/>
      <c r="H79" s="92">
        <f t="shared" ref="H79" si="35">IF($H$10=0,F79,(F79/(1-$H$10)))</f>
        <v>15567</v>
      </c>
    </row>
    <row r="80" spans="1:8">
      <c r="A80" s="213" t="s">
        <v>426</v>
      </c>
      <c r="B80" s="45" t="s">
        <v>427</v>
      </c>
      <c r="C80" s="211">
        <v>34470</v>
      </c>
      <c r="D80" s="92">
        <f t="shared" si="24"/>
        <v>34470</v>
      </c>
      <c r="E80" s="92">
        <f t="shared" si="25"/>
        <v>0</v>
      </c>
      <c r="F80" s="269">
        <f t="shared" si="26"/>
        <v>34470</v>
      </c>
      <c r="G80" s="270"/>
      <c r="H80" s="92">
        <f t="shared" si="27"/>
        <v>34470</v>
      </c>
    </row>
    <row r="81" spans="1:8">
      <c r="A81" s="274" t="s">
        <v>227</v>
      </c>
      <c r="B81" s="275"/>
      <c r="C81" s="275"/>
      <c r="D81" s="275"/>
      <c r="E81" s="275"/>
      <c r="F81" s="275"/>
      <c r="G81" s="275"/>
      <c r="H81" s="275"/>
    </row>
    <row r="82" spans="1:8">
      <c r="A82" s="54" t="s">
        <v>23</v>
      </c>
      <c r="B82" s="23" t="s">
        <v>268</v>
      </c>
      <c r="C82" s="211">
        <v>115379</v>
      </c>
      <c r="D82" s="92">
        <f t="shared" ref="D82:D85" si="36">C82*(1-$D$9)*(1-$C$9)</f>
        <v>115379</v>
      </c>
      <c r="E82" s="92">
        <f t="shared" ref="E82:E85" si="37">+D82*$E$9</f>
        <v>0</v>
      </c>
      <c r="F82" s="267">
        <f t="shared" ref="F82:F85" si="38">(D82*(1-$F$9))*(1-$G$9)+E82</f>
        <v>115379</v>
      </c>
      <c r="G82" s="268"/>
      <c r="H82" s="92">
        <f t="shared" ref="H82:H85" si="39">IF($H$10=0,F82,(F82/(1-$H$10)))</f>
        <v>115379</v>
      </c>
    </row>
    <row r="83" spans="1:8">
      <c r="A83" s="48" t="s">
        <v>22</v>
      </c>
      <c r="B83" s="24" t="s">
        <v>169</v>
      </c>
      <c r="C83" s="211">
        <v>73539</v>
      </c>
      <c r="D83" s="92">
        <f t="shared" si="36"/>
        <v>73539</v>
      </c>
      <c r="E83" s="92">
        <f t="shared" si="37"/>
        <v>0</v>
      </c>
      <c r="F83" s="265">
        <f t="shared" si="38"/>
        <v>73539</v>
      </c>
      <c r="G83" s="266"/>
      <c r="H83" s="92">
        <f t="shared" si="39"/>
        <v>73539</v>
      </c>
    </row>
    <row r="84" spans="1:8">
      <c r="A84" s="51" t="s">
        <v>21</v>
      </c>
      <c r="B84" s="25" t="s">
        <v>168</v>
      </c>
      <c r="C84" s="211">
        <v>44747</v>
      </c>
      <c r="D84" s="92">
        <f t="shared" si="36"/>
        <v>44747</v>
      </c>
      <c r="E84" s="92">
        <f t="shared" si="37"/>
        <v>0</v>
      </c>
      <c r="F84" s="272">
        <f t="shared" si="38"/>
        <v>44747</v>
      </c>
      <c r="G84" s="273"/>
      <c r="H84" s="92">
        <f t="shared" si="39"/>
        <v>44747</v>
      </c>
    </row>
    <row r="85" spans="1:8">
      <c r="A85" s="49" t="s">
        <v>20</v>
      </c>
      <c r="B85" s="45" t="s">
        <v>453</v>
      </c>
      <c r="C85" s="211">
        <v>27550</v>
      </c>
      <c r="D85" s="91">
        <f t="shared" si="36"/>
        <v>27550</v>
      </c>
      <c r="E85" s="91">
        <f t="shared" si="37"/>
        <v>0</v>
      </c>
      <c r="F85" s="271">
        <f t="shared" si="38"/>
        <v>27550</v>
      </c>
      <c r="G85" s="271"/>
      <c r="H85" s="91">
        <f t="shared" si="39"/>
        <v>27550</v>
      </c>
    </row>
    <row r="86" spans="1:8">
      <c r="A86" s="274" t="s">
        <v>391</v>
      </c>
      <c r="B86" s="275"/>
      <c r="C86" s="275"/>
      <c r="D86" s="275"/>
      <c r="E86" s="275"/>
      <c r="F86" s="275"/>
      <c r="G86" s="275"/>
      <c r="H86" s="275"/>
    </row>
    <row r="87" spans="1:8">
      <c r="A87" s="54" t="s">
        <v>392</v>
      </c>
      <c r="B87" s="23" t="s">
        <v>428</v>
      </c>
      <c r="C87" s="133">
        <v>10912</v>
      </c>
      <c r="D87" s="92">
        <f t="shared" ref="D87:D89" si="40">C87*(1-$D$9)*(1-$C$9)</f>
        <v>10912</v>
      </c>
      <c r="E87" s="92">
        <f t="shared" ref="E87:E89" si="41">+D87*$E$9</f>
        <v>0</v>
      </c>
      <c r="F87" s="267">
        <f t="shared" ref="F87:F89" si="42">(D87*(1-$F$9))*(1-$G$9)+E87</f>
        <v>10912</v>
      </c>
      <c r="G87" s="268"/>
      <c r="H87" s="92">
        <f t="shared" ref="H87:H89" si="43">IF($H$10=0,F87,(F87/(1-$H$10)))</f>
        <v>10912</v>
      </c>
    </row>
    <row r="88" spans="1:8">
      <c r="A88" s="48" t="s">
        <v>393</v>
      </c>
      <c r="B88" s="24" t="s">
        <v>429</v>
      </c>
      <c r="C88" s="131">
        <v>13932</v>
      </c>
      <c r="D88" s="92">
        <f t="shared" si="40"/>
        <v>13932</v>
      </c>
      <c r="E88" s="92">
        <f t="shared" si="41"/>
        <v>0</v>
      </c>
      <c r="F88" s="265">
        <f>(D88*(1-$F$9))*(1-$G$9)+E88</f>
        <v>13932</v>
      </c>
      <c r="G88" s="266"/>
      <c r="H88" s="92">
        <f t="shared" si="43"/>
        <v>13932</v>
      </c>
    </row>
    <row r="89" spans="1:8">
      <c r="A89" s="51" t="s">
        <v>394</v>
      </c>
      <c r="B89" s="25" t="s">
        <v>395</v>
      </c>
      <c r="C89" s="131">
        <v>5949</v>
      </c>
      <c r="D89" s="92">
        <f t="shared" si="40"/>
        <v>5949</v>
      </c>
      <c r="E89" s="92">
        <f t="shared" si="41"/>
        <v>0</v>
      </c>
      <c r="F89" s="272">
        <f t="shared" si="42"/>
        <v>5949</v>
      </c>
      <c r="G89" s="273"/>
      <c r="H89" s="92">
        <f t="shared" si="43"/>
        <v>5949</v>
      </c>
    </row>
    <row r="90" spans="1:8">
      <c r="A90" s="279" t="s">
        <v>223</v>
      </c>
      <c r="B90" s="279"/>
      <c r="C90" s="279"/>
      <c r="D90" s="279"/>
      <c r="E90" s="279"/>
      <c r="F90" s="279"/>
      <c r="G90" s="279"/>
      <c r="H90" s="279"/>
    </row>
    <row r="91" spans="1:8">
      <c r="A91" s="52" t="s">
        <v>120</v>
      </c>
      <c r="B91" s="24" t="s">
        <v>468</v>
      </c>
      <c r="C91" s="211">
        <v>205048</v>
      </c>
      <c r="D91" s="90">
        <f t="shared" ref="D91:D106" si="44">C91*(1-$D$9)*(1-$C$9)</f>
        <v>205048</v>
      </c>
      <c r="E91" s="90">
        <f t="shared" ref="E91:E106" si="45">+D91*$E$9</f>
        <v>0</v>
      </c>
      <c r="F91" s="263">
        <f t="shared" ref="F91:F105" si="46">(D91*(1-$F$9))*(1-$G$9)+E91</f>
        <v>205048</v>
      </c>
      <c r="G91" s="263"/>
      <c r="H91" s="90">
        <f t="shared" ref="H91:H106" si="47">IF($H$10=0,F91,(F91/(1-$H$10)))</f>
        <v>205048</v>
      </c>
    </row>
    <row r="92" spans="1:8">
      <c r="A92" s="53" t="s">
        <v>121</v>
      </c>
      <c r="B92" s="33" t="s">
        <v>469</v>
      </c>
      <c r="C92" s="211">
        <v>147136</v>
      </c>
      <c r="D92" s="90">
        <f t="shared" si="44"/>
        <v>147136</v>
      </c>
      <c r="E92" s="90">
        <f t="shared" si="45"/>
        <v>0</v>
      </c>
      <c r="F92" s="263">
        <f t="shared" si="46"/>
        <v>147136</v>
      </c>
      <c r="G92" s="263"/>
      <c r="H92" s="90">
        <f t="shared" si="47"/>
        <v>147136</v>
      </c>
    </row>
    <row r="93" spans="1:8">
      <c r="A93" s="53" t="s">
        <v>122</v>
      </c>
      <c r="B93" s="33" t="s">
        <v>470</v>
      </c>
      <c r="C93" s="211">
        <v>148218</v>
      </c>
      <c r="D93" s="90">
        <f t="shared" si="44"/>
        <v>148218</v>
      </c>
      <c r="E93" s="90">
        <f t="shared" si="45"/>
        <v>0</v>
      </c>
      <c r="F93" s="263">
        <f t="shared" si="46"/>
        <v>148218</v>
      </c>
      <c r="G93" s="263"/>
      <c r="H93" s="90">
        <f t="shared" si="47"/>
        <v>148218</v>
      </c>
    </row>
    <row r="94" spans="1:8">
      <c r="A94" s="53" t="s">
        <v>123</v>
      </c>
      <c r="B94" s="33" t="s">
        <v>251</v>
      </c>
      <c r="C94" s="211">
        <v>104112</v>
      </c>
      <c r="D94" s="90">
        <f t="shared" si="44"/>
        <v>104112</v>
      </c>
      <c r="E94" s="90">
        <f t="shared" si="45"/>
        <v>0</v>
      </c>
      <c r="F94" s="263">
        <f t="shared" si="46"/>
        <v>104112</v>
      </c>
      <c r="G94" s="263"/>
      <c r="H94" s="90">
        <f t="shared" si="47"/>
        <v>104112</v>
      </c>
    </row>
    <row r="95" spans="1:8">
      <c r="A95" s="53" t="s">
        <v>124</v>
      </c>
      <c r="B95" s="33" t="s">
        <v>252</v>
      </c>
      <c r="C95" s="211">
        <v>89604</v>
      </c>
      <c r="D95" s="90">
        <f t="shared" si="44"/>
        <v>89604</v>
      </c>
      <c r="E95" s="90">
        <f t="shared" si="45"/>
        <v>0</v>
      </c>
      <c r="F95" s="263">
        <f t="shared" si="46"/>
        <v>89604</v>
      </c>
      <c r="G95" s="263"/>
      <c r="H95" s="90">
        <f t="shared" si="47"/>
        <v>89604</v>
      </c>
    </row>
    <row r="96" spans="1:8">
      <c r="A96" s="53" t="s">
        <v>125</v>
      </c>
      <c r="B96" s="33" t="s">
        <v>253</v>
      </c>
      <c r="C96" s="211">
        <v>70053</v>
      </c>
      <c r="D96" s="90">
        <f t="shared" si="44"/>
        <v>70053</v>
      </c>
      <c r="E96" s="90">
        <f t="shared" si="45"/>
        <v>0</v>
      </c>
      <c r="F96" s="263">
        <f t="shared" si="46"/>
        <v>70053</v>
      </c>
      <c r="G96" s="263"/>
      <c r="H96" s="90">
        <f t="shared" si="47"/>
        <v>70053</v>
      </c>
    </row>
    <row r="97" spans="1:8">
      <c r="A97" s="53" t="s">
        <v>126</v>
      </c>
      <c r="B97" s="33" t="s">
        <v>254</v>
      </c>
      <c r="C97" s="211">
        <v>56904</v>
      </c>
      <c r="D97" s="90">
        <f t="shared" si="44"/>
        <v>56904</v>
      </c>
      <c r="E97" s="90">
        <f t="shared" si="45"/>
        <v>0</v>
      </c>
      <c r="F97" s="263">
        <f t="shared" si="46"/>
        <v>56904</v>
      </c>
      <c r="G97" s="263"/>
      <c r="H97" s="90">
        <f t="shared" si="47"/>
        <v>56904</v>
      </c>
    </row>
    <row r="98" spans="1:8">
      <c r="A98" s="53" t="s">
        <v>127</v>
      </c>
      <c r="B98" s="33" t="s">
        <v>255</v>
      </c>
      <c r="C98" s="211">
        <v>45450</v>
      </c>
      <c r="D98" s="90">
        <f t="shared" si="44"/>
        <v>45450</v>
      </c>
      <c r="E98" s="90">
        <f t="shared" si="45"/>
        <v>0</v>
      </c>
      <c r="F98" s="263">
        <f t="shared" si="46"/>
        <v>45450</v>
      </c>
      <c r="G98" s="263"/>
      <c r="H98" s="90">
        <f t="shared" si="47"/>
        <v>45450</v>
      </c>
    </row>
    <row r="99" spans="1:8">
      <c r="A99" s="53" t="s">
        <v>128</v>
      </c>
      <c r="B99" s="33" t="s">
        <v>256</v>
      </c>
      <c r="C99" s="211">
        <v>28053</v>
      </c>
      <c r="D99" s="90">
        <f t="shared" si="44"/>
        <v>28053</v>
      </c>
      <c r="E99" s="90">
        <f t="shared" si="45"/>
        <v>0</v>
      </c>
      <c r="F99" s="263">
        <f t="shared" si="46"/>
        <v>28053</v>
      </c>
      <c r="G99" s="263"/>
      <c r="H99" s="90">
        <f t="shared" si="47"/>
        <v>28053</v>
      </c>
    </row>
    <row r="100" spans="1:8">
      <c r="A100" s="53" t="s">
        <v>129</v>
      </c>
      <c r="B100" s="33" t="s">
        <v>257</v>
      </c>
      <c r="C100" s="211">
        <v>18202</v>
      </c>
      <c r="D100" s="90">
        <f t="shared" si="44"/>
        <v>18202</v>
      </c>
      <c r="E100" s="90">
        <f t="shared" si="45"/>
        <v>0</v>
      </c>
      <c r="F100" s="263">
        <f t="shared" si="46"/>
        <v>18202</v>
      </c>
      <c r="G100" s="263"/>
      <c r="H100" s="90">
        <f t="shared" si="47"/>
        <v>18202</v>
      </c>
    </row>
    <row r="101" spans="1:8">
      <c r="A101" s="53" t="s">
        <v>130</v>
      </c>
      <c r="B101" s="33" t="s">
        <v>258</v>
      </c>
      <c r="C101" s="211">
        <v>11588</v>
      </c>
      <c r="D101" s="90">
        <f t="shared" si="44"/>
        <v>11588</v>
      </c>
      <c r="E101" s="90">
        <f t="shared" si="45"/>
        <v>0</v>
      </c>
      <c r="F101" s="263">
        <f t="shared" si="46"/>
        <v>11588</v>
      </c>
      <c r="G101" s="263"/>
      <c r="H101" s="90">
        <f t="shared" si="47"/>
        <v>11588</v>
      </c>
    </row>
    <row r="102" spans="1:8">
      <c r="A102" s="53" t="s">
        <v>131</v>
      </c>
      <c r="B102" s="33" t="s">
        <v>259</v>
      </c>
      <c r="C102" s="211">
        <v>6976</v>
      </c>
      <c r="D102" s="90">
        <f t="shared" si="44"/>
        <v>6976</v>
      </c>
      <c r="E102" s="90">
        <f t="shared" si="45"/>
        <v>0</v>
      </c>
      <c r="F102" s="263">
        <f t="shared" si="46"/>
        <v>6976</v>
      </c>
      <c r="G102" s="263"/>
      <c r="H102" s="90">
        <f t="shared" si="47"/>
        <v>6976</v>
      </c>
    </row>
    <row r="103" spans="1:8">
      <c r="A103" s="53" t="s">
        <v>132</v>
      </c>
      <c r="B103" s="33" t="s">
        <v>262</v>
      </c>
      <c r="C103" s="211">
        <v>4478</v>
      </c>
      <c r="D103" s="90">
        <f t="shared" si="44"/>
        <v>4478</v>
      </c>
      <c r="E103" s="90">
        <f t="shared" si="45"/>
        <v>0</v>
      </c>
      <c r="F103" s="263">
        <f t="shared" si="46"/>
        <v>4478</v>
      </c>
      <c r="G103" s="263"/>
      <c r="H103" s="90">
        <f t="shared" si="47"/>
        <v>4478</v>
      </c>
    </row>
    <row r="104" spans="1:8">
      <c r="A104" s="53" t="s">
        <v>133</v>
      </c>
      <c r="B104" s="33" t="s">
        <v>260</v>
      </c>
      <c r="C104" s="211">
        <v>2945</v>
      </c>
      <c r="D104" s="90">
        <f t="shared" si="44"/>
        <v>2945</v>
      </c>
      <c r="E104" s="90">
        <f t="shared" si="45"/>
        <v>0</v>
      </c>
      <c r="F104" s="263">
        <f t="shared" si="46"/>
        <v>2945</v>
      </c>
      <c r="G104" s="263"/>
      <c r="H104" s="90">
        <f t="shared" si="47"/>
        <v>2945</v>
      </c>
    </row>
    <row r="105" spans="1:8">
      <c r="A105" s="53" t="s">
        <v>66</v>
      </c>
      <c r="B105" s="33" t="s">
        <v>261</v>
      </c>
      <c r="C105" s="211">
        <v>2102</v>
      </c>
      <c r="D105" s="90">
        <f t="shared" si="44"/>
        <v>2102</v>
      </c>
      <c r="E105" s="90">
        <f t="shared" si="45"/>
        <v>0</v>
      </c>
      <c r="F105" s="263">
        <f t="shared" si="46"/>
        <v>2102</v>
      </c>
      <c r="G105" s="263"/>
      <c r="H105" s="90">
        <f t="shared" si="47"/>
        <v>2102</v>
      </c>
    </row>
    <row r="106" spans="1:8">
      <c r="A106" s="53" t="s">
        <v>67</v>
      </c>
      <c r="B106" s="33" t="s">
        <v>466</v>
      </c>
      <c r="C106" s="211">
        <v>9300</v>
      </c>
      <c r="D106" s="90">
        <f t="shared" si="44"/>
        <v>9300</v>
      </c>
      <c r="E106" s="90">
        <f t="shared" si="45"/>
        <v>0</v>
      </c>
      <c r="F106" s="263">
        <f>(D106*(1-$F$9))*(1-$G$9)+E106</f>
        <v>9300</v>
      </c>
      <c r="G106" s="263"/>
      <c r="H106" s="90">
        <f t="shared" si="47"/>
        <v>9300</v>
      </c>
    </row>
    <row r="107" spans="1:8">
      <c r="A107" s="53" t="s">
        <v>356</v>
      </c>
      <c r="B107" s="33" t="s">
        <v>467</v>
      </c>
      <c r="C107" s="211">
        <v>9300</v>
      </c>
      <c r="D107" s="90">
        <f t="shared" ref="D107" si="48">C107*(1-$D$9)*(1-$C$9)</f>
        <v>9300</v>
      </c>
      <c r="E107" s="90">
        <f t="shared" ref="E107" si="49">+D107*$E$9</f>
        <v>0</v>
      </c>
      <c r="F107" s="263">
        <f>(D107*(1-$F$9))*(1-$G$9)+E107</f>
        <v>9300</v>
      </c>
      <c r="G107" s="263"/>
      <c r="H107" s="90">
        <f t="shared" ref="H107" si="50">IF($H$10=0,F107,(F107/(1-$H$10)))</f>
        <v>9300</v>
      </c>
    </row>
    <row r="108" spans="1:8" ht="14.5">
      <c r="A108" s="288" t="s">
        <v>224</v>
      </c>
      <c r="B108" s="289"/>
      <c r="C108" s="289"/>
      <c r="D108" s="289"/>
      <c r="E108" s="289"/>
      <c r="F108" s="289"/>
      <c r="G108" s="289"/>
      <c r="H108" s="289"/>
    </row>
    <row r="109" spans="1:8">
      <c r="A109" s="16" t="s">
        <v>79</v>
      </c>
      <c r="B109" s="24" t="s">
        <v>264</v>
      </c>
      <c r="C109" s="131">
        <v>35775</v>
      </c>
      <c r="D109" s="90">
        <f t="shared" ref="D109:D120" si="51">C109*(1-$D$9)*(1-$C$9)</f>
        <v>35775</v>
      </c>
      <c r="E109" s="92">
        <f t="shared" ref="E109:E120" si="52">+D109*$E$9</f>
        <v>0</v>
      </c>
      <c r="F109" s="264">
        <f t="shared" ref="F109:F120" si="53">(D109*(1-$F$9))*(1-$G$9)+E109</f>
        <v>35775</v>
      </c>
      <c r="G109" s="264"/>
      <c r="H109" s="92">
        <f t="shared" ref="H109:H120" si="54">IF($H$10=0,F109,(F109/(1-$H$10)))</f>
        <v>35775</v>
      </c>
    </row>
    <row r="110" spans="1:8">
      <c r="A110" s="16" t="s">
        <v>78</v>
      </c>
      <c r="B110" s="24" t="s">
        <v>263</v>
      </c>
      <c r="C110" s="131">
        <v>31284</v>
      </c>
      <c r="D110" s="90">
        <f t="shared" si="51"/>
        <v>31284</v>
      </c>
      <c r="E110" s="92">
        <f t="shared" si="52"/>
        <v>0</v>
      </c>
      <c r="F110" s="264">
        <f t="shared" si="53"/>
        <v>31284</v>
      </c>
      <c r="G110" s="264"/>
      <c r="H110" s="92">
        <f t="shared" si="54"/>
        <v>31284</v>
      </c>
    </row>
    <row r="111" spans="1:8">
      <c r="A111" s="16" t="s">
        <v>77</v>
      </c>
      <c r="B111" s="24" t="s">
        <v>265</v>
      </c>
      <c r="C111" s="131">
        <v>27558</v>
      </c>
      <c r="D111" s="90">
        <f t="shared" si="51"/>
        <v>27558</v>
      </c>
      <c r="E111" s="92">
        <f t="shared" si="52"/>
        <v>0</v>
      </c>
      <c r="F111" s="264">
        <f t="shared" si="53"/>
        <v>27558</v>
      </c>
      <c r="G111" s="264"/>
      <c r="H111" s="92">
        <f t="shared" si="54"/>
        <v>27558</v>
      </c>
    </row>
    <row r="112" spans="1:8">
      <c r="A112" s="16" t="s">
        <v>76</v>
      </c>
      <c r="B112" s="24" t="s">
        <v>266</v>
      </c>
      <c r="C112" s="131">
        <v>25342.75</v>
      </c>
      <c r="D112" s="90">
        <f t="shared" si="51"/>
        <v>25342.75</v>
      </c>
      <c r="E112" s="92">
        <f t="shared" si="52"/>
        <v>0</v>
      </c>
      <c r="F112" s="264">
        <f t="shared" si="53"/>
        <v>25342.75</v>
      </c>
      <c r="G112" s="264"/>
      <c r="H112" s="92">
        <f t="shared" si="54"/>
        <v>25342.75</v>
      </c>
    </row>
    <row r="113" spans="1:8">
      <c r="A113" s="16" t="s">
        <v>75</v>
      </c>
      <c r="B113" s="24" t="s">
        <v>201</v>
      </c>
      <c r="C113" s="131">
        <v>21571</v>
      </c>
      <c r="D113" s="90">
        <f t="shared" si="51"/>
        <v>21571</v>
      </c>
      <c r="E113" s="92">
        <f t="shared" si="52"/>
        <v>0</v>
      </c>
      <c r="F113" s="264">
        <f t="shared" si="53"/>
        <v>21571</v>
      </c>
      <c r="G113" s="264"/>
      <c r="H113" s="92">
        <f t="shared" si="54"/>
        <v>21571</v>
      </c>
    </row>
    <row r="114" spans="1:8">
      <c r="A114" s="16" t="s">
        <v>74</v>
      </c>
      <c r="B114" s="24" t="s">
        <v>200</v>
      </c>
      <c r="C114" s="131">
        <v>17626</v>
      </c>
      <c r="D114" s="90">
        <f t="shared" si="51"/>
        <v>17626</v>
      </c>
      <c r="E114" s="92">
        <f t="shared" si="52"/>
        <v>0</v>
      </c>
      <c r="F114" s="264">
        <f t="shared" si="53"/>
        <v>17626</v>
      </c>
      <c r="G114" s="264"/>
      <c r="H114" s="92">
        <f t="shared" si="54"/>
        <v>17626</v>
      </c>
    </row>
    <row r="115" spans="1:8">
      <c r="A115" s="16" t="s">
        <v>73</v>
      </c>
      <c r="B115" s="24" t="s">
        <v>199</v>
      </c>
      <c r="C115" s="131">
        <v>15152</v>
      </c>
      <c r="D115" s="90">
        <f t="shared" si="51"/>
        <v>15152</v>
      </c>
      <c r="E115" s="92">
        <f t="shared" si="52"/>
        <v>0</v>
      </c>
      <c r="F115" s="264">
        <f>(D115*(1-$F$9))*(1-$G$9)+E115</f>
        <v>15152</v>
      </c>
      <c r="G115" s="264"/>
      <c r="H115" s="92">
        <f t="shared" si="54"/>
        <v>15152</v>
      </c>
    </row>
    <row r="116" spans="1:8">
      <c r="A116" s="16" t="s">
        <v>72</v>
      </c>
      <c r="B116" s="24" t="s">
        <v>198</v>
      </c>
      <c r="C116" s="131">
        <v>12806</v>
      </c>
      <c r="D116" s="90">
        <f t="shared" si="51"/>
        <v>12806</v>
      </c>
      <c r="E116" s="92">
        <f t="shared" si="52"/>
        <v>0</v>
      </c>
      <c r="F116" s="264">
        <f t="shared" si="53"/>
        <v>12806</v>
      </c>
      <c r="G116" s="264"/>
      <c r="H116" s="92">
        <f t="shared" si="54"/>
        <v>12806</v>
      </c>
    </row>
    <row r="117" spans="1:8">
      <c r="A117" s="16" t="s">
        <v>71</v>
      </c>
      <c r="B117" s="24" t="s">
        <v>197</v>
      </c>
      <c r="C117" s="131">
        <v>10219</v>
      </c>
      <c r="D117" s="90">
        <f t="shared" si="51"/>
        <v>10219</v>
      </c>
      <c r="E117" s="92">
        <f t="shared" si="52"/>
        <v>0</v>
      </c>
      <c r="F117" s="264">
        <f t="shared" si="53"/>
        <v>10219</v>
      </c>
      <c r="G117" s="264"/>
      <c r="H117" s="92">
        <f t="shared" si="54"/>
        <v>10219</v>
      </c>
    </row>
    <row r="118" spans="1:8">
      <c r="A118" s="16" t="s">
        <v>70</v>
      </c>
      <c r="B118" s="24" t="s">
        <v>196</v>
      </c>
      <c r="C118" s="131">
        <v>6261</v>
      </c>
      <c r="D118" s="90">
        <f t="shared" si="51"/>
        <v>6261</v>
      </c>
      <c r="E118" s="92">
        <f t="shared" si="52"/>
        <v>0</v>
      </c>
      <c r="F118" s="264">
        <f t="shared" si="53"/>
        <v>6261</v>
      </c>
      <c r="G118" s="264"/>
      <c r="H118" s="92">
        <f t="shared" si="54"/>
        <v>6261</v>
      </c>
    </row>
    <row r="119" spans="1:8">
      <c r="A119" s="16" t="s">
        <v>69</v>
      </c>
      <c r="B119" s="24" t="s">
        <v>195</v>
      </c>
      <c r="C119" s="131">
        <v>4480</v>
      </c>
      <c r="D119" s="90">
        <f t="shared" si="51"/>
        <v>4480</v>
      </c>
      <c r="E119" s="92">
        <f t="shared" si="52"/>
        <v>0</v>
      </c>
      <c r="F119" s="264">
        <f t="shared" si="53"/>
        <v>4480</v>
      </c>
      <c r="G119" s="264"/>
      <c r="H119" s="92">
        <f t="shared" si="54"/>
        <v>4480</v>
      </c>
    </row>
    <row r="120" spans="1:8">
      <c r="A120" s="85" t="s">
        <v>68</v>
      </c>
      <c r="B120" s="45" t="s">
        <v>194</v>
      </c>
      <c r="C120" s="93">
        <v>3258</v>
      </c>
      <c r="D120" s="91">
        <f t="shared" si="51"/>
        <v>3258</v>
      </c>
      <c r="E120" s="91">
        <f t="shared" si="52"/>
        <v>0</v>
      </c>
      <c r="F120" s="269">
        <f t="shared" si="53"/>
        <v>3258</v>
      </c>
      <c r="G120" s="270"/>
      <c r="H120" s="91">
        <f t="shared" si="54"/>
        <v>3258</v>
      </c>
    </row>
    <row r="121" spans="1:8">
      <c r="A121" s="180"/>
      <c r="B121" s="181"/>
      <c r="C121" s="182"/>
      <c r="D121" s="183"/>
      <c r="E121" s="183"/>
      <c r="F121" s="184"/>
      <c r="G121" s="184"/>
      <c r="H121" s="183"/>
    </row>
    <row r="122" spans="1:8">
      <c r="A122" s="215" t="s">
        <v>465</v>
      </c>
      <c r="B122" s="120"/>
      <c r="C122" s="121"/>
      <c r="D122" s="122"/>
      <c r="E122" s="122"/>
      <c r="F122" s="123"/>
      <c r="G122" s="123"/>
      <c r="H122" s="122"/>
    </row>
    <row r="123" spans="1:8">
      <c r="A123" s="197" t="s">
        <v>430</v>
      </c>
      <c r="B123" s="120"/>
      <c r="C123" s="121"/>
      <c r="D123" s="122"/>
      <c r="E123" s="122"/>
      <c r="F123" s="123"/>
      <c r="G123" s="123"/>
      <c r="H123" s="122"/>
    </row>
    <row r="124" spans="1:8">
      <c r="A124" s="119"/>
      <c r="B124" s="120"/>
      <c r="C124" s="121"/>
      <c r="D124" s="122"/>
      <c r="E124" s="122"/>
      <c r="F124" s="123"/>
      <c r="G124" s="123"/>
      <c r="H124" s="122"/>
    </row>
  </sheetData>
  <sheetProtection algorithmName="SHA-512" hashValue="ufkzDtzgGPQj2LkB/GGh3+LQCZI8V6cc6JHWTTezmNu6tfN7F5DgUZjtQZpU9thbioN2S9FAgIZyDfHcmVsDyQ==" saltValue="TCzrbcQ4HxcUM2Z/wBma0A==" spinCount="100000" sheet="1" selectLockedCells="1"/>
  <mergeCells count="114"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C8" sqref="C8"/>
    </sheetView>
  </sheetViews>
  <sheetFormatPr defaultColWidth="29" defaultRowHeight="13.5"/>
  <cols>
    <col min="1" max="1" width="15.54296875" style="72" customWidth="1"/>
    <col min="2" max="2" width="64.453125" style="72" customWidth="1"/>
    <col min="3" max="3" width="15.26953125" style="72" customWidth="1"/>
    <col min="4" max="4" width="15.81640625" style="72" customWidth="1"/>
    <col min="5" max="5" width="14.453125" style="72" customWidth="1"/>
    <col min="6" max="7" width="9.453125" style="72" customWidth="1"/>
    <col min="8" max="8" width="14.1796875" style="72" customWidth="1"/>
    <col min="9" max="16384" width="29" style="72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45"/>
      <c r="D4" s="245"/>
      <c r="E4" s="245"/>
      <c r="F4" s="245"/>
      <c r="G4" s="245"/>
      <c r="H4" s="245"/>
    </row>
    <row r="5" spans="1:8">
      <c r="A5" s="10"/>
      <c r="B5" s="4"/>
      <c r="C5" s="245"/>
      <c r="D5" s="245"/>
      <c r="E5" s="245"/>
      <c r="F5" s="245"/>
      <c r="G5" s="245"/>
      <c r="H5" s="245"/>
    </row>
    <row r="6" spans="1:8" ht="13" customHeight="1">
      <c r="A6" s="295" t="s">
        <v>269</v>
      </c>
      <c r="B6" s="296"/>
      <c r="C6" s="37" t="s">
        <v>40</v>
      </c>
      <c r="D6" s="112">
        <f>(1-(1-C8)*(1-D8)*(1-F8)*(1-G8))</f>
        <v>0</v>
      </c>
      <c r="E6" s="35"/>
      <c r="F6" s="35"/>
      <c r="G6" s="36"/>
      <c r="H6" s="301" t="s">
        <v>3</v>
      </c>
    </row>
    <row r="7" spans="1:8" ht="27" customHeight="1">
      <c r="A7" s="297"/>
      <c r="B7" s="298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02"/>
    </row>
    <row r="8" spans="1:8" ht="13" customHeight="1">
      <c r="A8" s="299"/>
      <c r="B8" s="300"/>
      <c r="C8" s="113">
        <v>0</v>
      </c>
      <c r="D8" s="113">
        <v>0</v>
      </c>
      <c r="E8" s="114">
        <v>0</v>
      </c>
      <c r="F8" s="113">
        <v>0</v>
      </c>
      <c r="G8" s="113">
        <v>0</v>
      </c>
      <c r="H8" s="302"/>
    </row>
    <row r="9" spans="1:8" ht="27" customHeight="1">
      <c r="A9" s="39" t="s">
        <v>4</v>
      </c>
      <c r="B9" s="40" t="s">
        <v>37</v>
      </c>
      <c r="C9" s="111" t="s">
        <v>421</v>
      </c>
      <c r="D9" s="111" t="s">
        <v>420</v>
      </c>
      <c r="E9" s="111" t="s">
        <v>5</v>
      </c>
      <c r="F9" s="257" t="s">
        <v>36</v>
      </c>
      <c r="G9" s="257"/>
      <c r="H9" s="124">
        <v>0</v>
      </c>
    </row>
    <row r="10" spans="1:8">
      <c r="A10" s="280" t="s">
        <v>228</v>
      </c>
      <c r="B10" s="281"/>
      <c r="C10" s="281"/>
      <c r="D10" s="281"/>
      <c r="E10" s="281"/>
      <c r="F10" s="281"/>
      <c r="G10" s="281"/>
      <c r="H10" s="281"/>
    </row>
    <row r="11" spans="1:8">
      <c r="A11" s="67" t="s">
        <v>396</v>
      </c>
      <c r="B11" s="63" t="s">
        <v>397</v>
      </c>
      <c r="C11" s="211">
        <v>8791</v>
      </c>
      <c r="D11" s="98">
        <f>C11*(1-$D$8)*(1-$C$8)</f>
        <v>8791</v>
      </c>
      <c r="E11" s="98">
        <f>+D11*$E$8</f>
        <v>0</v>
      </c>
      <c r="F11" s="294">
        <f>(D11*(1-$F$8))*(1-$G$8)+E11</f>
        <v>8791</v>
      </c>
      <c r="G11" s="294"/>
      <c r="H11" s="98">
        <f>IF($H$9=0,F11,(F11/(1-$H$9)))</f>
        <v>8791</v>
      </c>
    </row>
    <row r="12" spans="1:8">
      <c r="A12" s="47" t="s">
        <v>398</v>
      </c>
      <c r="B12" s="18" t="s">
        <v>399</v>
      </c>
      <c r="C12" s="211">
        <v>5600</v>
      </c>
      <c r="D12" s="99">
        <f t="shared" ref="D12:D72" si="0">C12*(1-$D$8)*(1-$C$8)</f>
        <v>5600</v>
      </c>
      <c r="E12" s="99">
        <f t="shared" ref="E12:E72" si="1">+D12*$E$8</f>
        <v>0</v>
      </c>
      <c r="F12" s="290">
        <f t="shared" ref="F12:F15" si="2">(D12*(1-$F$8))*(1-$G$8)+E12</f>
        <v>5600</v>
      </c>
      <c r="G12" s="290"/>
      <c r="H12" s="99">
        <f t="shared" ref="H12:H15" si="3">IF($H$9=0,F12,(F12/(1-$H$9)))</f>
        <v>5600</v>
      </c>
    </row>
    <row r="13" spans="1:8">
      <c r="A13" s="47" t="s">
        <v>400</v>
      </c>
      <c r="B13" s="18" t="s">
        <v>401</v>
      </c>
      <c r="C13" s="211">
        <v>3560</v>
      </c>
      <c r="D13" s="99">
        <f t="shared" si="0"/>
        <v>3560</v>
      </c>
      <c r="E13" s="99">
        <f t="shared" si="1"/>
        <v>0</v>
      </c>
      <c r="F13" s="290">
        <f t="shared" si="2"/>
        <v>3560</v>
      </c>
      <c r="G13" s="290"/>
      <c r="H13" s="99">
        <f t="shared" si="3"/>
        <v>3560</v>
      </c>
    </row>
    <row r="14" spans="1:8">
      <c r="A14" s="47" t="s">
        <v>454</v>
      </c>
      <c r="B14" s="18" t="s">
        <v>402</v>
      </c>
      <c r="C14" s="211">
        <v>2457</v>
      </c>
      <c r="D14" s="99">
        <f t="shared" si="0"/>
        <v>2457</v>
      </c>
      <c r="E14" s="99">
        <f t="shared" si="1"/>
        <v>0</v>
      </c>
      <c r="F14" s="290">
        <f t="shared" si="2"/>
        <v>2457</v>
      </c>
      <c r="G14" s="290"/>
      <c r="H14" s="99">
        <f t="shared" si="3"/>
        <v>2457</v>
      </c>
    </row>
    <row r="15" spans="1:8">
      <c r="A15" s="68" t="s">
        <v>403</v>
      </c>
      <c r="B15" s="64" t="s">
        <v>404</v>
      </c>
      <c r="C15" s="211">
        <v>1609</v>
      </c>
      <c r="D15" s="100">
        <f t="shared" si="0"/>
        <v>1609</v>
      </c>
      <c r="E15" s="100">
        <f t="shared" si="1"/>
        <v>0</v>
      </c>
      <c r="F15" s="293">
        <f t="shared" si="2"/>
        <v>1609</v>
      </c>
      <c r="G15" s="293"/>
      <c r="H15" s="100">
        <f t="shared" si="3"/>
        <v>1609</v>
      </c>
    </row>
    <row r="16" spans="1:8">
      <c r="A16" s="280" t="s">
        <v>229</v>
      </c>
      <c r="B16" s="281"/>
      <c r="C16" s="281"/>
      <c r="D16" s="281"/>
      <c r="E16" s="281"/>
      <c r="F16" s="281"/>
      <c r="G16" s="281"/>
      <c r="H16" s="281"/>
    </row>
    <row r="17" spans="1:8">
      <c r="A17" s="67" t="s">
        <v>134</v>
      </c>
      <c r="B17" s="63" t="s">
        <v>135</v>
      </c>
      <c r="C17" s="211">
        <v>94345</v>
      </c>
      <c r="D17" s="98">
        <f t="shared" si="0"/>
        <v>94345</v>
      </c>
      <c r="E17" s="98">
        <f t="shared" si="1"/>
        <v>0</v>
      </c>
      <c r="F17" s="294">
        <f t="shared" ref="F17:F22" si="4">(D17*(1-$F$8))*(1-$G$8)+E17</f>
        <v>94345</v>
      </c>
      <c r="G17" s="294"/>
      <c r="H17" s="98">
        <f t="shared" ref="H17:H22" si="5">IF($H$9=0,F17,(F17/(1-$H$9)))</f>
        <v>94345</v>
      </c>
    </row>
    <row r="18" spans="1:8">
      <c r="A18" s="47" t="s">
        <v>136</v>
      </c>
      <c r="B18" s="18" t="s">
        <v>270</v>
      </c>
      <c r="C18" s="211">
        <v>59080</v>
      </c>
      <c r="D18" s="99">
        <f t="shared" si="0"/>
        <v>59080</v>
      </c>
      <c r="E18" s="99">
        <f t="shared" si="1"/>
        <v>0</v>
      </c>
      <c r="F18" s="290">
        <f t="shared" si="4"/>
        <v>59080</v>
      </c>
      <c r="G18" s="290"/>
      <c r="H18" s="99">
        <f t="shared" si="5"/>
        <v>59080</v>
      </c>
    </row>
    <row r="19" spans="1:8">
      <c r="A19" s="47" t="s">
        <v>137</v>
      </c>
      <c r="B19" s="18" t="s">
        <v>271</v>
      </c>
      <c r="C19" s="211">
        <v>46736</v>
      </c>
      <c r="D19" s="99">
        <f t="shared" si="0"/>
        <v>46736</v>
      </c>
      <c r="E19" s="99">
        <f t="shared" si="1"/>
        <v>0</v>
      </c>
      <c r="F19" s="290">
        <f t="shared" si="4"/>
        <v>46736</v>
      </c>
      <c r="G19" s="290"/>
      <c r="H19" s="99">
        <f t="shared" si="5"/>
        <v>46736</v>
      </c>
    </row>
    <row r="20" spans="1:8">
      <c r="A20" s="47" t="s">
        <v>138</v>
      </c>
      <c r="B20" s="18" t="s">
        <v>139</v>
      </c>
      <c r="C20" s="211">
        <v>29153</v>
      </c>
      <c r="D20" s="99">
        <f t="shared" si="0"/>
        <v>29153</v>
      </c>
      <c r="E20" s="99">
        <f t="shared" si="1"/>
        <v>0</v>
      </c>
      <c r="F20" s="290">
        <f t="shared" si="4"/>
        <v>29153</v>
      </c>
      <c r="G20" s="290"/>
      <c r="H20" s="99">
        <f t="shared" si="5"/>
        <v>29153</v>
      </c>
    </row>
    <row r="21" spans="1:8">
      <c r="A21" s="47" t="s">
        <v>140</v>
      </c>
      <c r="B21" s="18" t="s">
        <v>141</v>
      </c>
      <c r="C21" s="211">
        <v>19251</v>
      </c>
      <c r="D21" s="99">
        <f t="shared" si="0"/>
        <v>19251</v>
      </c>
      <c r="E21" s="99">
        <f t="shared" si="1"/>
        <v>0</v>
      </c>
      <c r="F21" s="290">
        <f t="shared" si="4"/>
        <v>19251</v>
      </c>
      <c r="G21" s="290"/>
      <c r="H21" s="99">
        <f t="shared" si="5"/>
        <v>19251</v>
      </c>
    </row>
    <row r="22" spans="1:8">
      <c r="A22" s="68" t="s">
        <v>142</v>
      </c>
      <c r="B22" s="64" t="s">
        <v>143</v>
      </c>
      <c r="C22" s="211">
        <v>12570</v>
      </c>
      <c r="D22" s="100">
        <f t="shared" si="0"/>
        <v>12570</v>
      </c>
      <c r="E22" s="100">
        <f t="shared" si="1"/>
        <v>0</v>
      </c>
      <c r="F22" s="293">
        <f t="shared" si="4"/>
        <v>12570</v>
      </c>
      <c r="G22" s="293"/>
      <c r="H22" s="100">
        <f t="shared" si="5"/>
        <v>12570</v>
      </c>
    </row>
    <row r="23" spans="1:8">
      <c r="A23" s="280" t="s">
        <v>230</v>
      </c>
      <c r="B23" s="281"/>
      <c r="C23" s="281"/>
      <c r="D23" s="281"/>
      <c r="E23" s="281"/>
      <c r="F23" s="281"/>
      <c r="G23" s="281"/>
      <c r="H23" s="281"/>
    </row>
    <row r="24" spans="1:8">
      <c r="A24" s="70" t="s">
        <v>57</v>
      </c>
      <c r="B24" s="65" t="s">
        <v>471</v>
      </c>
      <c r="C24" s="133">
        <v>0</v>
      </c>
      <c r="D24" s="98">
        <f t="shared" si="0"/>
        <v>0</v>
      </c>
      <c r="E24" s="98">
        <f t="shared" si="1"/>
        <v>0</v>
      </c>
      <c r="F24" s="294">
        <f t="shared" ref="F24:F25" si="6">(D24*(1-$F$8))*(1-$G$8)+E24</f>
        <v>0</v>
      </c>
      <c r="G24" s="294"/>
      <c r="H24" s="98">
        <f t="shared" ref="H24:H25" si="7">IF($H$9=0,F24,(F24/(1-$H$9)))</f>
        <v>0</v>
      </c>
    </row>
    <row r="25" spans="1:8">
      <c r="A25" s="71" t="s">
        <v>56</v>
      </c>
      <c r="B25" s="66" t="s">
        <v>472</v>
      </c>
      <c r="C25" s="134">
        <v>0</v>
      </c>
      <c r="D25" s="100">
        <f t="shared" si="0"/>
        <v>0</v>
      </c>
      <c r="E25" s="100">
        <f t="shared" si="1"/>
        <v>0</v>
      </c>
      <c r="F25" s="293">
        <f t="shared" si="6"/>
        <v>0</v>
      </c>
      <c r="G25" s="293"/>
      <c r="H25" s="100">
        <f t="shared" si="7"/>
        <v>0</v>
      </c>
    </row>
    <row r="26" spans="1:8">
      <c r="A26" s="280" t="s">
        <v>231</v>
      </c>
      <c r="B26" s="281"/>
      <c r="C26" s="281"/>
      <c r="D26" s="281"/>
      <c r="E26" s="281"/>
      <c r="F26" s="281"/>
      <c r="G26" s="281"/>
      <c r="H26" s="281"/>
    </row>
    <row r="27" spans="1:8">
      <c r="A27" s="70" t="s">
        <v>59</v>
      </c>
      <c r="B27" s="63" t="s">
        <v>305</v>
      </c>
      <c r="C27" s="211">
        <v>11167</v>
      </c>
      <c r="D27" s="98">
        <f t="shared" si="0"/>
        <v>11167</v>
      </c>
      <c r="E27" s="98">
        <f t="shared" si="1"/>
        <v>0</v>
      </c>
      <c r="F27" s="294">
        <f t="shared" ref="F27:F33" si="8">(D27*(1-$F$8))*(1-$G$8)+E27</f>
        <v>11167</v>
      </c>
      <c r="G27" s="294"/>
      <c r="H27" s="98">
        <f t="shared" ref="H27:H33" si="9">IF($H$9=0,F27,(F27/(1-$H$9)))</f>
        <v>11167</v>
      </c>
    </row>
    <row r="28" spans="1:8">
      <c r="A28" s="69" t="s">
        <v>58</v>
      </c>
      <c r="B28" s="18" t="s">
        <v>306</v>
      </c>
      <c r="C28" s="211">
        <v>7569</v>
      </c>
      <c r="D28" s="99">
        <f t="shared" si="0"/>
        <v>7569</v>
      </c>
      <c r="E28" s="99">
        <f t="shared" si="1"/>
        <v>0</v>
      </c>
      <c r="F28" s="290">
        <f t="shared" si="8"/>
        <v>7569</v>
      </c>
      <c r="G28" s="290"/>
      <c r="H28" s="99">
        <f t="shared" si="9"/>
        <v>7569</v>
      </c>
    </row>
    <row r="29" spans="1:8">
      <c r="A29" s="69" t="s">
        <v>64</v>
      </c>
      <c r="B29" s="18" t="s">
        <v>307</v>
      </c>
      <c r="C29" s="211">
        <v>4684</v>
      </c>
      <c r="D29" s="99">
        <f t="shared" si="0"/>
        <v>4684</v>
      </c>
      <c r="E29" s="99">
        <f t="shared" si="1"/>
        <v>0</v>
      </c>
      <c r="F29" s="290">
        <f t="shared" si="8"/>
        <v>4684</v>
      </c>
      <c r="G29" s="290"/>
      <c r="H29" s="99">
        <f t="shared" si="9"/>
        <v>4684</v>
      </c>
    </row>
    <row r="30" spans="1:8">
      <c r="A30" s="69" t="s">
        <v>63</v>
      </c>
      <c r="B30" s="18" t="s">
        <v>308</v>
      </c>
      <c r="C30" s="211">
        <v>2857</v>
      </c>
      <c r="D30" s="99">
        <f t="shared" si="0"/>
        <v>2857</v>
      </c>
      <c r="E30" s="99">
        <f t="shared" si="1"/>
        <v>0</v>
      </c>
      <c r="F30" s="290">
        <f t="shared" si="8"/>
        <v>2857</v>
      </c>
      <c r="G30" s="290"/>
      <c r="H30" s="99">
        <f t="shared" si="9"/>
        <v>2857</v>
      </c>
    </row>
    <row r="31" spans="1:8">
      <c r="A31" s="69" t="s">
        <v>60</v>
      </c>
      <c r="B31" s="18" t="s">
        <v>309</v>
      </c>
      <c r="C31" s="211">
        <v>1943</v>
      </c>
      <c r="D31" s="99">
        <f t="shared" si="0"/>
        <v>1943</v>
      </c>
      <c r="E31" s="99">
        <f t="shared" si="1"/>
        <v>0</v>
      </c>
      <c r="F31" s="290">
        <f t="shared" si="8"/>
        <v>1943</v>
      </c>
      <c r="G31" s="290"/>
      <c r="H31" s="99">
        <f t="shared" si="9"/>
        <v>1943</v>
      </c>
    </row>
    <row r="32" spans="1:8">
      <c r="A32" s="69" t="s">
        <v>61</v>
      </c>
      <c r="B32" s="18" t="s">
        <v>310</v>
      </c>
      <c r="C32" s="211">
        <v>1227</v>
      </c>
      <c r="D32" s="99">
        <f t="shared" si="0"/>
        <v>1227</v>
      </c>
      <c r="E32" s="99">
        <f t="shared" si="1"/>
        <v>0</v>
      </c>
      <c r="F32" s="290">
        <f t="shared" si="8"/>
        <v>1227</v>
      </c>
      <c r="G32" s="290"/>
      <c r="H32" s="99">
        <f t="shared" si="9"/>
        <v>1227</v>
      </c>
    </row>
    <row r="33" spans="1:8">
      <c r="A33" s="71" t="s">
        <v>62</v>
      </c>
      <c r="B33" s="64" t="s">
        <v>311</v>
      </c>
      <c r="C33" s="211">
        <v>812</v>
      </c>
      <c r="D33" s="100">
        <f t="shared" si="0"/>
        <v>812</v>
      </c>
      <c r="E33" s="100">
        <f t="shared" si="1"/>
        <v>0</v>
      </c>
      <c r="F33" s="293">
        <f t="shared" si="8"/>
        <v>812</v>
      </c>
      <c r="G33" s="293"/>
      <c r="H33" s="100">
        <f t="shared" si="9"/>
        <v>812</v>
      </c>
    </row>
    <row r="34" spans="1:8">
      <c r="A34" s="291" t="s">
        <v>232</v>
      </c>
      <c r="B34" s="292"/>
      <c r="C34" s="292"/>
      <c r="D34" s="292"/>
      <c r="E34" s="292"/>
      <c r="F34" s="292"/>
      <c r="G34" s="292"/>
      <c r="H34" s="292"/>
    </row>
    <row r="35" spans="1:8">
      <c r="A35" s="67" t="s">
        <v>55</v>
      </c>
      <c r="B35" s="63" t="s">
        <v>473</v>
      </c>
      <c r="C35" s="101">
        <v>228178</v>
      </c>
      <c r="D35" s="98">
        <f t="shared" si="0"/>
        <v>228178</v>
      </c>
      <c r="E35" s="98">
        <f t="shared" si="1"/>
        <v>0</v>
      </c>
      <c r="F35" s="294">
        <f t="shared" ref="F35:F41" si="10">(D35*(1-$F$8))*(1-$G$8)+E35</f>
        <v>228178</v>
      </c>
      <c r="G35" s="294"/>
      <c r="H35" s="98">
        <f t="shared" ref="H35:H41" si="11">IF($H$9=0,F35,(F35/(1-$H$9)))</f>
        <v>228178</v>
      </c>
    </row>
    <row r="36" spans="1:8">
      <c r="A36" s="47" t="s">
        <v>54</v>
      </c>
      <c r="B36" s="18" t="s">
        <v>474</v>
      </c>
      <c r="C36" s="102">
        <v>0</v>
      </c>
      <c r="D36" s="99">
        <f t="shared" si="0"/>
        <v>0</v>
      </c>
      <c r="E36" s="99">
        <f t="shared" si="1"/>
        <v>0</v>
      </c>
      <c r="F36" s="290">
        <f t="shared" si="10"/>
        <v>0</v>
      </c>
      <c r="G36" s="290"/>
      <c r="H36" s="99">
        <f t="shared" si="11"/>
        <v>0</v>
      </c>
    </row>
    <row r="37" spans="1:8">
      <c r="A37" s="47" t="s">
        <v>53</v>
      </c>
      <c r="B37" s="18" t="s">
        <v>273</v>
      </c>
      <c r="C37" s="102">
        <v>158344</v>
      </c>
      <c r="D37" s="99">
        <f t="shared" si="0"/>
        <v>158344</v>
      </c>
      <c r="E37" s="99">
        <f t="shared" si="1"/>
        <v>0</v>
      </c>
      <c r="F37" s="290">
        <f t="shared" si="10"/>
        <v>158344</v>
      </c>
      <c r="G37" s="290"/>
      <c r="H37" s="99">
        <f t="shared" si="11"/>
        <v>158344</v>
      </c>
    </row>
    <row r="38" spans="1:8">
      <c r="A38" s="47" t="s">
        <v>52</v>
      </c>
      <c r="B38" s="18" t="s">
        <v>272</v>
      </c>
      <c r="C38" s="102">
        <v>115069</v>
      </c>
      <c r="D38" s="99">
        <f t="shared" si="0"/>
        <v>115069</v>
      </c>
      <c r="E38" s="99">
        <f t="shared" si="1"/>
        <v>0</v>
      </c>
      <c r="F38" s="290">
        <f t="shared" si="10"/>
        <v>115069</v>
      </c>
      <c r="G38" s="290"/>
      <c r="H38" s="99">
        <f t="shared" si="11"/>
        <v>115069</v>
      </c>
    </row>
    <row r="39" spans="1:8">
      <c r="A39" s="47" t="s">
        <v>51</v>
      </c>
      <c r="B39" s="18" t="s">
        <v>164</v>
      </c>
      <c r="C39" s="102">
        <v>97077</v>
      </c>
      <c r="D39" s="99">
        <f t="shared" si="0"/>
        <v>97077</v>
      </c>
      <c r="E39" s="99">
        <f t="shared" si="1"/>
        <v>0</v>
      </c>
      <c r="F39" s="290">
        <f t="shared" si="10"/>
        <v>97077</v>
      </c>
      <c r="G39" s="290"/>
      <c r="H39" s="99">
        <f t="shared" si="11"/>
        <v>97077</v>
      </c>
    </row>
    <row r="40" spans="1:8">
      <c r="A40" s="47" t="s">
        <v>50</v>
      </c>
      <c r="B40" s="18" t="s">
        <v>163</v>
      </c>
      <c r="C40" s="102">
        <v>59779</v>
      </c>
      <c r="D40" s="99">
        <f t="shared" si="0"/>
        <v>59779</v>
      </c>
      <c r="E40" s="99">
        <f t="shared" si="1"/>
        <v>0</v>
      </c>
      <c r="F40" s="290">
        <f t="shared" si="10"/>
        <v>59779</v>
      </c>
      <c r="G40" s="290"/>
      <c r="H40" s="99">
        <f t="shared" si="11"/>
        <v>59779</v>
      </c>
    </row>
    <row r="41" spans="1:8">
      <c r="A41" s="68" t="s">
        <v>49</v>
      </c>
      <c r="B41" s="64" t="s">
        <v>162</v>
      </c>
      <c r="C41" s="103">
        <v>49550</v>
      </c>
      <c r="D41" s="100">
        <f t="shared" si="0"/>
        <v>49550</v>
      </c>
      <c r="E41" s="100">
        <f t="shared" si="1"/>
        <v>0</v>
      </c>
      <c r="F41" s="293">
        <f t="shared" si="10"/>
        <v>49550</v>
      </c>
      <c r="G41" s="293"/>
      <c r="H41" s="100">
        <f t="shared" si="11"/>
        <v>49550</v>
      </c>
    </row>
    <row r="42" spans="1:8">
      <c r="A42" s="280" t="s">
        <v>233</v>
      </c>
      <c r="B42" s="281"/>
      <c r="C42" s="281"/>
      <c r="D42" s="281"/>
      <c r="E42" s="281"/>
      <c r="F42" s="281"/>
      <c r="G42" s="281"/>
      <c r="H42" s="281"/>
    </row>
    <row r="43" spans="1:8">
      <c r="A43" s="67" t="s">
        <v>145</v>
      </c>
      <c r="B43" s="61" t="s">
        <v>274</v>
      </c>
      <c r="C43" s="211">
        <v>8829</v>
      </c>
      <c r="D43" s="98">
        <f t="shared" si="0"/>
        <v>8829</v>
      </c>
      <c r="E43" s="98">
        <f t="shared" si="1"/>
        <v>0</v>
      </c>
      <c r="F43" s="294">
        <f t="shared" ref="F43:F51" si="12">(D43*(1-$F$8))*(1-$G$8)+E43</f>
        <v>8829</v>
      </c>
      <c r="G43" s="294"/>
      <c r="H43" s="98">
        <f t="shared" ref="H43:H51" si="13">IF($H$9=0,F43,(F43/(1-$H$9)))</f>
        <v>8829</v>
      </c>
    </row>
    <row r="44" spans="1:8">
      <c r="A44" s="47" t="s">
        <v>144</v>
      </c>
      <c r="B44" s="20" t="s">
        <v>275</v>
      </c>
      <c r="C44" s="211">
        <v>6768</v>
      </c>
      <c r="D44" s="99">
        <f t="shared" si="0"/>
        <v>6768</v>
      </c>
      <c r="E44" s="99">
        <f t="shared" si="1"/>
        <v>0</v>
      </c>
      <c r="F44" s="290">
        <f t="shared" si="12"/>
        <v>6768</v>
      </c>
      <c r="G44" s="290"/>
      <c r="H44" s="99">
        <f t="shared" si="13"/>
        <v>6768</v>
      </c>
    </row>
    <row r="45" spans="1:8">
      <c r="A45" s="47" t="s">
        <v>45</v>
      </c>
      <c r="B45" s="20" t="s">
        <v>276</v>
      </c>
      <c r="C45" s="211">
        <v>5144</v>
      </c>
      <c r="D45" s="99">
        <f t="shared" si="0"/>
        <v>5144</v>
      </c>
      <c r="E45" s="99">
        <f t="shared" si="1"/>
        <v>0</v>
      </c>
      <c r="F45" s="290">
        <f t="shared" si="12"/>
        <v>5144</v>
      </c>
      <c r="G45" s="290"/>
      <c r="H45" s="99">
        <f t="shared" si="13"/>
        <v>5144</v>
      </c>
    </row>
    <row r="46" spans="1:8">
      <c r="A46" s="47" t="s">
        <v>48</v>
      </c>
      <c r="B46" s="20" t="s">
        <v>281</v>
      </c>
      <c r="C46" s="211">
        <v>6103</v>
      </c>
      <c r="D46" s="99">
        <f t="shared" si="0"/>
        <v>6103</v>
      </c>
      <c r="E46" s="99">
        <f t="shared" si="1"/>
        <v>0</v>
      </c>
      <c r="F46" s="290">
        <f t="shared" si="12"/>
        <v>6103</v>
      </c>
      <c r="G46" s="290"/>
      <c r="H46" s="99">
        <f t="shared" si="13"/>
        <v>6103</v>
      </c>
    </row>
    <row r="47" spans="1:8">
      <c r="A47" s="47" t="s">
        <v>47</v>
      </c>
      <c r="B47" s="20" t="s">
        <v>277</v>
      </c>
      <c r="C47" s="211">
        <v>4862</v>
      </c>
      <c r="D47" s="99">
        <f t="shared" si="0"/>
        <v>4862</v>
      </c>
      <c r="E47" s="99">
        <f t="shared" si="1"/>
        <v>0</v>
      </c>
      <c r="F47" s="290">
        <f t="shared" si="12"/>
        <v>4862</v>
      </c>
      <c r="G47" s="290"/>
      <c r="H47" s="99">
        <f t="shared" si="13"/>
        <v>4862</v>
      </c>
    </row>
    <row r="48" spans="1:8">
      <c r="A48" s="47" t="s">
        <v>46</v>
      </c>
      <c r="B48" s="20" t="s">
        <v>278</v>
      </c>
      <c r="C48" s="211">
        <v>3522</v>
      </c>
      <c r="D48" s="99">
        <f t="shared" si="0"/>
        <v>3522</v>
      </c>
      <c r="E48" s="99">
        <f t="shared" si="1"/>
        <v>0</v>
      </c>
      <c r="F48" s="290">
        <f t="shared" si="12"/>
        <v>3522</v>
      </c>
      <c r="G48" s="290"/>
      <c r="H48" s="99">
        <f t="shared" si="13"/>
        <v>3522</v>
      </c>
    </row>
    <row r="49" spans="1:8">
      <c r="A49" s="47" t="s">
        <v>148</v>
      </c>
      <c r="B49" s="20" t="s">
        <v>282</v>
      </c>
      <c r="C49" s="211">
        <v>4407</v>
      </c>
      <c r="D49" s="99">
        <f t="shared" si="0"/>
        <v>4407</v>
      </c>
      <c r="E49" s="99">
        <f t="shared" si="1"/>
        <v>0</v>
      </c>
      <c r="F49" s="290">
        <f t="shared" si="12"/>
        <v>4407</v>
      </c>
      <c r="G49" s="290"/>
      <c r="H49" s="99">
        <f t="shared" si="13"/>
        <v>4407</v>
      </c>
    </row>
    <row r="50" spans="1:8">
      <c r="A50" s="47" t="s">
        <v>147</v>
      </c>
      <c r="B50" s="20" t="s">
        <v>279</v>
      </c>
      <c r="C50" s="211">
        <v>3623</v>
      </c>
      <c r="D50" s="99">
        <f t="shared" si="0"/>
        <v>3623</v>
      </c>
      <c r="E50" s="99">
        <f t="shared" si="1"/>
        <v>0</v>
      </c>
      <c r="F50" s="290">
        <f t="shared" si="12"/>
        <v>3623</v>
      </c>
      <c r="G50" s="290"/>
      <c r="H50" s="99">
        <f t="shared" si="13"/>
        <v>3623</v>
      </c>
    </row>
    <row r="51" spans="1:8">
      <c r="A51" s="68" t="s">
        <v>146</v>
      </c>
      <c r="B51" s="62" t="s">
        <v>280</v>
      </c>
      <c r="C51" s="211">
        <v>2585</v>
      </c>
      <c r="D51" s="100">
        <f>C51*(1-$D$8)*(1-$C$8)</f>
        <v>2585</v>
      </c>
      <c r="E51" s="100">
        <f t="shared" si="1"/>
        <v>0</v>
      </c>
      <c r="F51" s="293">
        <f t="shared" si="12"/>
        <v>2585</v>
      </c>
      <c r="G51" s="293"/>
      <c r="H51" s="100">
        <f t="shared" si="13"/>
        <v>2585</v>
      </c>
    </row>
    <row r="52" spans="1:8">
      <c r="A52" s="280" t="s">
        <v>410</v>
      </c>
      <c r="B52" s="281"/>
      <c r="C52" s="281"/>
      <c r="D52" s="281"/>
      <c r="E52" s="281"/>
      <c r="F52" s="281"/>
      <c r="G52" s="281"/>
      <c r="H52" s="281"/>
    </row>
    <row r="53" spans="1:8">
      <c r="A53" s="67" t="s">
        <v>405</v>
      </c>
      <c r="B53" s="61" t="s">
        <v>475</v>
      </c>
      <c r="C53" s="211">
        <v>16419.149999999998</v>
      </c>
      <c r="D53" s="98">
        <f t="shared" ref="D53:D57" si="14">C53*(1-$D$8)*(1-$C$8)</f>
        <v>16419.149999999998</v>
      </c>
      <c r="E53" s="98">
        <f t="shared" ref="E53:E57" si="15">+D53*$E$8</f>
        <v>0</v>
      </c>
      <c r="F53" s="294">
        <f t="shared" ref="F53:F57" si="16">(D53*(1-$F$8))*(1-$G$8)+E53</f>
        <v>16419.149999999998</v>
      </c>
      <c r="G53" s="294"/>
      <c r="H53" s="98">
        <f t="shared" ref="H53:H57" si="17">IF($H$9=0,F53,(F53/(1-$H$9)))</f>
        <v>16419.149999999998</v>
      </c>
    </row>
    <row r="54" spans="1:8">
      <c r="A54" s="47" t="s">
        <v>406</v>
      </c>
      <c r="B54" s="20" t="s">
        <v>476</v>
      </c>
      <c r="C54" s="211">
        <v>5523</v>
      </c>
      <c r="D54" s="99">
        <f t="shared" si="14"/>
        <v>5523</v>
      </c>
      <c r="E54" s="99">
        <f t="shared" si="15"/>
        <v>0</v>
      </c>
      <c r="F54" s="290">
        <f t="shared" si="16"/>
        <v>5523</v>
      </c>
      <c r="G54" s="290"/>
      <c r="H54" s="99">
        <f t="shared" si="17"/>
        <v>5523</v>
      </c>
    </row>
    <row r="55" spans="1:8">
      <c r="A55" s="47" t="s">
        <v>407</v>
      </c>
      <c r="B55" s="20" t="s">
        <v>477</v>
      </c>
      <c r="C55" s="211">
        <v>8785</v>
      </c>
      <c r="D55" s="99">
        <f t="shared" si="14"/>
        <v>8785</v>
      </c>
      <c r="E55" s="99">
        <f t="shared" si="15"/>
        <v>0</v>
      </c>
      <c r="F55" s="290">
        <f t="shared" si="16"/>
        <v>8785</v>
      </c>
      <c r="G55" s="290"/>
      <c r="H55" s="99">
        <f t="shared" si="17"/>
        <v>8785</v>
      </c>
    </row>
    <row r="56" spans="1:8">
      <c r="A56" s="47" t="s">
        <v>408</v>
      </c>
      <c r="B56" s="20" t="s">
        <v>478</v>
      </c>
      <c r="C56" s="211">
        <v>12004</v>
      </c>
      <c r="D56" s="99">
        <f t="shared" si="14"/>
        <v>12004</v>
      </c>
      <c r="E56" s="99">
        <f t="shared" si="15"/>
        <v>0</v>
      </c>
      <c r="F56" s="290">
        <f t="shared" si="16"/>
        <v>12004</v>
      </c>
      <c r="G56" s="290"/>
      <c r="H56" s="99">
        <f t="shared" si="17"/>
        <v>12004</v>
      </c>
    </row>
    <row r="57" spans="1:8">
      <c r="A57" s="47" t="s">
        <v>409</v>
      </c>
      <c r="B57" s="20" t="s">
        <v>479</v>
      </c>
      <c r="C57" s="211">
        <v>19105</v>
      </c>
      <c r="D57" s="99">
        <f t="shared" si="14"/>
        <v>19105</v>
      </c>
      <c r="E57" s="99">
        <f t="shared" si="15"/>
        <v>0</v>
      </c>
      <c r="F57" s="290">
        <f t="shared" si="16"/>
        <v>19105</v>
      </c>
      <c r="G57" s="290"/>
      <c r="H57" s="99">
        <f t="shared" si="17"/>
        <v>19105</v>
      </c>
    </row>
    <row r="58" spans="1:8">
      <c r="A58" s="291" t="s">
        <v>480</v>
      </c>
      <c r="B58" s="292"/>
      <c r="C58" s="292"/>
      <c r="D58" s="292"/>
      <c r="E58" s="292"/>
      <c r="F58" s="292"/>
      <c r="G58" s="292"/>
      <c r="H58" s="292"/>
    </row>
    <row r="59" spans="1:8">
      <c r="A59" s="67" t="s">
        <v>65</v>
      </c>
      <c r="B59" s="61" t="s">
        <v>295</v>
      </c>
      <c r="C59" s="211">
        <v>132616</v>
      </c>
      <c r="D59" s="98">
        <f t="shared" si="0"/>
        <v>132616</v>
      </c>
      <c r="E59" s="98">
        <f t="shared" si="1"/>
        <v>0</v>
      </c>
      <c r="F59" s="294">
        <f t="shared" ref="F59" si="18">(D59*(1-$F$8))*(1-$G$8)+E59</f>
        <v>132616</v>
      </c>
      <c r="G59" s="294"/>
      <c r="H59" s="98">
        <f t="shared" ref="H59" si="19">IF($H$9=0,F59,(F59/(1-$H$9)))</f>
        <v>132616</v>
      </c>
    </row>
    <row r="60" spans="1:8">
      <c r="A60" s="47" t="s">
        <v>149</v>
      </c>
      <c r="B60" s="20" t="s">
        <v>296</v>
      </c>
      <c r="C60" s="211">
        <v>83684</v>
      </c>
      <c r="D60" s="99">
        <f>C60*(1-$D$8)*(1-$C$8)</f>
        <v>83684</v>
      </c>
      <c r="E60" s="99">
        <f>+D60*$E$8</f>
        <v>0</v>
      </c>
      <c r="F60" s="290">
        <f>(D60*(1-$F$8))*(1-$G$8)+E60</f>
        <v>83684</v>
      </c>
      <c r="G60" s="290"/>
      <c r="H60" s="99">
        <f>IF($H$9=0,F60,(F60/(1-$H$9)))</f>
        <v>83684</v>
      </c>
    </row>
    <row r="61" spans="1:8">
      <c r="A61" s="47" t="s">
        <v>152</v>
      </c>
      <c r="B61" s="20" t="s">
        <v>283</v>
      </c>
      <c r="C61" s="211">
        <v>54842</v>
      </c>
      <c r="D61" s="99">
        <f>C61*(1-$D$8)*(1-$C$8)</f>
        <v>54842</v>
      </c>
      <c r="E61" s="99">
        <f>+D61*$E$8</f>
        <v>0</v>
      </c>
      <c r="F61" s="290">
        <f>(D61*(1-$F$8))*(1-$G$8)+E61</f>
        <v>54842</v>
      </c>
      <c r="G61" s="290"/>
      <c r="H61" s="99">
        <f>IF($H$9=0,F61,(F61/(1-$H$9)))</f>
        <v>54842</v>
      </c>
    </row>
    <row r="62" spans="1:8">
      <c r="A62" s="47" t="s">
        <v>151</v>
      </c>
      <c r="B62" s="20" t="s">
        <v>284</v>
      </c>
      <c r="C62" s="211">
        <v>41424</v>
      </c>
      <c r="D62" s="99">
        <f t="shared" si="0"/>
        <v>41424</v>
      </c>
      <c r="E62" s="99">
        <f t="shared" si="1"/>
        <v>0</v>
      </c>
      <c r="F62" s="290">
        <f t="shared" ref="F62:F72" si="20">(D62*(1-$F$8))*(1-$G$8)+E62</f>
        <v>41424</v>
      </c>
      <c r="G62" s="290"/>
      <c r="H62" s="99">
        <f t="shared" ref="H62:H72" si="21">IF($H$9=0,F62,(F62/(1-$H$9)))</f>
        <v>41424</v>
      </c>
    </row>
    <row r="63" spans="1:8">
      <c r="A63" s="47" t="s">
        <v>150</v>
      </c>
      <c r="B63" s="20" t="s">
        <v>285</v>
      </c>
      <c r="C63" s="211">
        <v>29630</v>
      </c>
      <c r="D63" s="99">
        <f t="shared" si="0"/>
        <v>29630</v>
      </c>
      <c r="E63" s="99">
        <f t="shared" si="1"/>
        <v>0</v>
      </c>
      <c r="F63" s="290">
        <f t="shared" si="20"/>
        <v>29630</v>
      </c>
      <c r="G63" s="290"/>
      <c r="H63" s="99">
        <f t="shared" si="21"/>
        <v>29630</v>
      </c>
    </row>
    <row r="64" spans="1:8">
      <c r="A64" s="47" t="s">
        <v>155</v>
      </c>
      <c r="B64" s="20" t="s">
        <v>286</v>
      </c>
      <c r="C64" s="211">
        <v>34735</v>
      </c>
      <c r="D64" s="99">
        <f t="shared" si="0"/>
        <v>34735</v>
      </c>
      <c r="E64" s="99">
        <f t="shared" si="1"/>
        <v>0</v>
      </c>
      <c r="F64" s="290">
        <f t="shared" si="20"/>
        <v>34735</v>
      </c>
      <c r="G64" s="290"/>
      <c r="H64" s="99">
        <f t="shared" si="21"/>
        <v>34735</v>
      </c>
    </row>
    <row r="65" spans="1:8">
      <c r="A65" s="47" t="s">
        <v>154</v>
      </c>
      <c r="B65" s="20" t="s">
        <v>287</v>
      </c>
      <c r="C65" s="211">
        <v>26363</v>
      </c>
      <c r="D65" s="99">
        <f t="shared" si="0"/>
        <v>26363</v>
      </c>
      <c r="E65" s="99">
        <f t="shared" si="1"/>
        <v>0</v>
      </c>
      <c r="F65" s="290">
        <f t="shared" si="20"/>
        <v>26363</v>
      </c>
      <c r="G65" s="290"/>
      <c r="H65" s="99">
        <f t="shared" si="21"/>
        <v>26363</v>
      </c>
    </row>
    <row r="66" spans="1:8">
      <c r="A66" s="47" t="s">
        <v>153</v>
      </c>
      <c r="B66" s="20" t="s">
        <v>288</v>
      </c>
      <c r="C66" s="211">
        <v>18265</v>
      </c>
      <c r="D66" s="99">
        <f t="shared" si="0"/>
        <v>18265</v>
      </c>
      <c r="E66" s="99">
        <f t="shared" si="1"/>
        <v>0</v>
      </c>
      <c r="F66" s="290">
        <f t="shared" si="20"/>
        <v>18265</v>
      </c>
      <c r="G66" s="290"/>
      <c r="H66" s="99">
        <f t="shared" si="21"/>
        <v>18265</v>
      </c>
    </row>
    <row r="67" spans="1:8">
      <c r="A67" s="47" t="s">
        <v>158</v>
      </c>
      <c r="B67" s="20" t="s">
        <v>289</v>
      </c>
      <c r="C67" s="211">
        <v>21119</v>
      </c>
      <c r="D67" s="99">
        <f t="shared" si="0"/>
        <v>21119</v>
      </c>
      <c r="E67" s="99">
        <f t="shared" si="1"/>
        <v>0</v>
      </c>
      <c r="F67" s="290">
        <f t="shared" si="20"/>
        <v>21119</v>
      </c>
      <c r="G67" s="290"/>
      <c r="H67" s="99">
        <f t="shared" si="21"/>
        <v>21119</v>
      </c>
    </row>
    <row r="68" spans="1:8">
      <c r="A68" s="47" t="s">
        <v>157</v>
      </c>
      <c r="B68" s="20" t="s">
        <v>290</v>
      </c>
      <c r="C68" s="211">
        <v>16578</v>
      </c>
      <c r="D68" s="99">
        <f t="shared" si="0"/>
        <v>16578</v>
      </c>
      <c r="E68" s="99">
        <f t="shared" si="1"/>
        <v>0</v>
      </c>
      <c r="F68" s="290">
        <f t="shared" si="20"/>
        <v>16578</v>
      </c>
      <c r="G68" s="290"/>
      <c r="H68" s="99">
        <f t="shared" si="21"/>
        <v>16578</v>
      </c>
    </row>
    <row r="69" spans="1:8">
      <c r="A69" s="47" t="s">
        <v>156</v>
      </c>
      <c r="B69" s="20" t="s">
        <v>291</v>
      </c>
      <c r="C69" s="211">
        <v>11352</v>
      </c>
      <c r="D69" s="99">
        <f t="shared" si="0"/>
        <v>11352</v>
      </c>
      <c r="E69" s="99">
        <f t="shared" si="1"/>
        <v>0</v>
      </c>
      <c r="F69" s="290">
        <f t="shared" si="20"/>
        <v>11352</v>
      </c>
      <c r="G69" s="290"/>
      <c r="H69" s="99">
        <f t="shared" si="21"/>
        <v>11352</v>
      </c>
    </row>
    <row r="70" spans="1:8">
      <c r="A70" s="47" t="s">
        <v>161</v>
      </c>
      <c r="B70" s="20" t="s">
        <v>292</v>
      </c>
      <c r="C70" s="211">
        <v>13256</v>
      </c>
      <c r="D70" s="99">
        <f t="shared" si="0"/>
        <v>13256</v>
      </c>
      <c r="E70" s="99">
        <f t="shared" si="1"/>
        <v>0</v>
      </c>
      <c r="F70" s="290">
        <f t="shared" si="20"/>
        <v>13256</v>
      </c>
      <c r="G70" s="290"/>
      <c r="H70" s="99">
        <f t="shared" si="21"/>
        <v>13256</v>
      </c>
    </row>
    <row r="71" spans="1:8">
      <c r="A71" s="47" t="s">
        <v>160</v>
      </c>
      <c r="B71" s="20" t="s">
        <v>293</v>
      </c>
      <c r="C71" s="211">
        <v>10317</v>
      </c>
      <c r="D71" s="99">
        <f t="shared" si="0"/>
        <v>10317</v>
      </c>
      <c r="E71" s="99">
        <f t="shared" si="1"/>
        <v>0</v>
      </c>
      <c r="F71" s="290">
        <f t="shared" si="20"/>
        <v>10317</v>
      </c>
      <c r="G71" s="290"/>
      <c r="H71" s="99">
        <f t="shared" si="21"/>
        <v>10317</v>
      </c>
    </row>
    <row r="72" spans="1:8">
      <c r="A72" s="68" t="s">
        <v>159</v>
      </c>
      <c r="B72" s="62" t="s">
        <v>294</v>
      </c>
      <c r="C72" s="218">
        <v>7605</v>
      </c>
      <c r="D72" s="100">
        <f t="shared" si="0"/>
        <v>7605</v>
      </c>
      <c r="E72" s="100">
        <f t="shared" si="1"/>
        <v>0</v>
      </c>
      <c r="F72" s="293">
        <f t="shared" si="20"/>
        <v>7605</v>
      </c>
      <c r="G72" s="293"/>
      <c r="H72" s="100">
        <f t="shared" si="21"/>
        <v>7605</v>
      </c>
    </row>
    <row r="73" spans="1:8">
      <c r="A73" s="29" t="s">
        <v>465</v>
      </c>
      <c r="B73" s="28"/>
      <c r="C73" s="211"/>
      <c r="D73" s="216"/>
      <c r="E73" s="216"/>
      <c r="F73" s="217"/>
      <c r="G73" s="217"/>
      <c r="H73" s="216"/>
    </row>
    <row r="74" spans="1:8">
      <c r="A74" s="29" t="s">
        <v>481</v>
      </c>
      <c r="B74" s="28"/>
      <c r="C74" s="58"/>
      <c r="D74" s="59"/>
      <c r="E74" s="59"/>
      <c r="F74" s="60"/>
      <c r="G74" s="60"/>
      <c r="H74" s="59"/>
    </row>
    <row r="75" spans="1:8">
      <c r="A75" s="125"/>
      <c r="B75" s="125"/>
      <c r="C75" s="125"/>
      <c r="D75" s="125"/>
      <c r="E75" s="125"/>
      <c r="F75" s="125"/>
      <c r="G75" s="125"/>
      <c r="H75" s="125"/>
    </row>
    <row r="76" spans="1:8">
      <c r="A76" s="125"/>
      <c r="B76" s="125"/>
      <c r="C76" s="125"/>
      <c r="D76" s="125"/>
      <c r="E76" s="125"/>
      <c r="F76" s="125"/>
      <c r="G76" s="125"/>
      <c r="H76" s="125"/>
    </row>
    <row r="77" spans="1:8">
      <c r="A77" s="125"/>
      <c r="B77" s="125"/>
      <c r="C77" s="125"/>
      <c r="D77" s="125"/>
      <c r="E77" s="125"/>
      <c r="F77" s="125"/>
      <c r="G77" s="125"/>
      <c r="H77" s="125"/>
    </row>
  </sheetData>
  <sheetProtection algorithmName="SHA-512" hashValue="Zj1YLUlRRaGPw7JXA68ubrLBzVLma5FIHIx/kJDW7/29A1Y7J7egyGLB5KHXuaNMhPD2KOIhusgqFVcHhxnWdA==" saltValue="a+qkzaovC3j0H9PAPM1Xcg==" spinCount="100000" sheet="1" selectLockedCells="1"/>
  <mergeCells count="67">
    <mergeCell ref="F62:G62"/>
    <mergeCell ref="F63:G63"/>
    <mergeCell ref="F64:G64"/>
    <mergeCell ref="F65:G65"/>
    <mergeCell ref="F66:G66"/>
    <mergeCell ref="F72:G72"/>
    <mergeCell ref="F67:G67"/>
    <mergeCell ref="F68:G68"/>
    <mergeCell ref="F69:G69"/>
    <mergeCell ref="F70:G70"/>
    <mergeCell ref="F71:G7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36:G36"/>
    <mergeCell ref="A42:H42"/>
    <mergeCell ref="F33:G33"/>
    <mergeCell ref="F35:G35"/>
    <mergeCell ref="A34:H34"/>
    <mergeCell ref="F41:G41"/>
    <mergeCell ref="F43:G43"/>
    <mergeCell ref="F44:G44"/>
    <mergeCell ref="F37:G37"/>
    <mergeCell ref="F38:G38"/>
    <mergeCell ref="F39:G39"/>
    <mergeCell ref="F40:G40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A14" sqref="A14"/>
    </sheetView>
  </sheetViews>
  <sheetFormatPr defaultColWidth="12.26953125" defaultRowHeight="13.5"/>
  <cols>
    <col min="1" max="1" width="16.26953125" style="76" customWidth="1"/>
    <col min="2" max="2" width="44" style="76" customWidth="1"/>
    <col min="3" max="3" width="16.1796875" style="76" customWidth="1"/>
    <col min="4" max="4" width="17.26953125" style="76" customWidth="1"/>
    <col min="5" max="5" width="16.26953125" style="76" customWidth="1"/>
    <col min="6" max="6" width="9.26953125" style="76" customWidth="1"/>
    <col min="7" max="7" width="9.45312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24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5" t="s">
        <v>3</v>
      </c>
    </row>
    <row r="9" spans="1:9" ht="12.75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6"/>
    </row>
    <row r="10" spans="1:9" ht="12.75" customHeight="1">
      <c r="A10" s="299"/>
      <c r="B10" s="300"/>
      <c r="C10" s="113">
        <v>0</v>
      </c>
      <c r="D10" s="113">
        <v>0</v>
      </c>
      <c r="E10" s="114">
        <v>0</v>
      </c>
      <c r="F10" s="113">
        <v>0</v>
      </c>
      <c r="G10" s="113">
        <v>0</v>
      </c>
      <c r="H10" s="306"/>
    </row>
    <row r="11" spans="1:9" ht="25.5" customHeight="1">
      <c r="A11" s="39" t="s">
        <v>4</v>
      </c>
      <c r="B11" s="40" t="s">
        <v>38</v>
      </c>
      <c r="C11" s="111" t="s">
        <v>421</v>
      </c>
      <c r="D11" s="111" t="s">
        <v>420</v>
      </c>
      <c r="E11" s="111" t="s">
        <v>5</v>
      </c>
      <c r="F11" s="257" t="s">
        <v>36</v>
      </c>
      <c r="G11" s="257"/>
      <c r="H11" s="124">
        <v>0</v>
      </c>
    </row>
    <row r="12" spans="1:9">
      <c r="A12" s="307" t="s">
        <v>234</v>
      </c>
      <c r="B12" s="308"/>
      <c r="C12" s="308"/>
      <c r="D12" s="308"/>
      <c r="E12" s="308"/>
      <c r="F12" s="308"/>
      <c r="G12" s="308"/>
      <c r="H12" s="308"/>
    </row>
    <row r="13" spans="1:9">
      <c r="A13" s="214" t="s">
        <v>456</v>
      </c>
      <c r="B13" s="18" t="s">
        <v>32</v>
      </c>
      <c r="C13" s="211">
        <v>10241</v>
      </c>
      <c r="D13" s="104">
        <f t="shared" ref="D13:D17" si="0">C13*(1-$D$10)*(1-$C$10)</f>
        <v>10241</v>
      </c>
      <c r="E13" s="104">
        <f t="shared" ref="E13:E17" si="1">+D13*$E$10</f>
        <v>0</v>
      </c>
      <c r="F13" s="303">
        <f t="shared" ref="F13:F17" si="2">(D13*(1-$F$10))*(1-$G$10)+E13</f>
        <v>10241</v>
      </c>
      <c r="G13" s="303"/>
      <c r="H13" s="104">
        <f t="shared" ref="H13:H17" si="3">IF($H$11=0,F13,(F13/(1-$H$11)))</f>
        <v>10241</v>
      </c>
    </row>
    <row r="14" spans="1:9">
      <c r="A14" s="47" t="s">
        <v>30</v>
      </c>
      <c r="B14" s="18" t="s">
        <v>31</v>
      </c>
      <c r="C14" s="211">
        <v>6682</v>
      </c>
      <c r="D14" s="104">
        <f t="shared" si="0"/>
        <v>6682</v>
      </c>
      <c r="E14" s="104">
        <f t="shared" si="1"/>
        <v>0</v>
      </c>
      <c r="F14" s="303">
        <f t="shared" si="2"/>
        <v>6682</v>
      </c>
      <c r="G14" s="303"/>
      <c r="H14" s="104">
        <f t="shared" si="3"/>
        <v>6682</v>
      </c>
    </row>
    <row r="15" spans="1:9">
      <c r="A15" s="214" t="s">
        <v>457</v>
      </c>
      <c r="B15" s="18" t="s">
        <v>29</v>
      </c>
      <c r="C15" s="211">
        <v>5259</v>
      </c>
      <c r="D15" s="104">
        <f t="shared" si="0"/>
        <v>5259</v>
      </c>
      <c r="E15" s="104">
        <f t="shared" si="1"/>
        <v>0</v>
      </c>
      <c r="F15" s="303">
        <f t="shared" si="2"/>
        <v>5259</v>
      </c>
      <c r="G15" s="303"/>
      <c r="H15" s="104">
        <f t="shared" si="3"/>
        <v>5259</v>
      </c>
    </row>
    <row r="16" spans="1:9">
      <c r="A16" s="47" t="s">
        <v>27</v>
      </c>
      <c r="B16" s="18" t="s">
        <v>28</v>
      </c>
      <c r="C16" s="211">
        <v>3352</v>
      </c>
      <c r="D16" s="104">
        <f t="shared" si="0"/>
        <v>3352</v>
      </c>
      <c r="E16" s="104">
        <f t="shared" si="1"/>
        <v>0</v>
      </c>
      <c r="F16" s="303">
        <f t="shared" si="2"/>
        <v>3352</v>
      </c>
      <c r="G16" s="303"/>
      <c r="H16" s="104">
        <f t="shared" si="3"/>
        <v>3352</v>
      </c>
    </row>
    <row r="17" spans="1:8">
      <c r="A17" s="68" t="s">
        <v>25</v>
      </c>
      <c r="B17" s="64" t="s">
        <v>26</v>
      </c>
      <c r="C17" s="218">
        <v>2219</v>
      </c>
      <c r="D17" s="105">
        <f t="shared" si="0"/>
        <v>2219</v>
      </c>
      <c r="E17" s="105">
        <f t="shared" si="1"/>
        <v>0</v>
      </c>
      <c r="F17" s="304">
        <f t="shared" si="2"/>
        <v>2219</v>
      </c>
      <c r="G17" s="304"/>
      <c r="H17" s="105">
        <f t="shared" si="3"/>
        <v>2219</v>
      </c>
    </row>
    <row r="18" spans="1:8">
      <c r="A18" s="179"/>
      <c r="B18" s="179"/>
      <c r="C18" s="179"/>
      <c r="D18" s="179"/>
      <c r="E18" s="179"/>
      <c r="F18" s="179"/>
      <c r="G18" s="179"/>
      <c r="H18" s="179"/>
    </row>
    <row r="19" spans="1:8">
      <c r="A19" s="126"/>
      <c r="B19" s="126"/>
      <c r="C19" s="126"/>
      <c r="D19" s="126"/>
      <c r="E19" s="126"/>
      <c r="F19" s="126"/>
      <c r="G19" s="126"/>
      <c r="H19" s="126"/>
    </row>
    <row r="20" spans="1:8">
      <c r="A20" s="126"/>
      <c r="B20" s="126"/>
      <c r="C20" s="126"/>
      <c r="D20" s="126"/>
      <c r="E20" s="126"/>
      <c r="F20" s="126"/>
      <c r="G20" s="126"/>
      <c r="H20" s="126"/>
    </row>
    <row r="21" spans="1:8">
      <c r="A21" s="126"/>
      <c r="B21" s="126"/>
      <c r="C21" s="126"/>
      <c r="D21" s="126"/>
      <c r="E21" s="126"/>
      <c r="F21" s="126"/>
      <c r="G21" s="126"/>
      <c r="H21" s="126"/>
    </row>
  </sheetData>
  <sheetProtection algorithmName="SHA-512" hashValue="taHVj3KMF/6p9YKgjEcOHV52/636H1R8Y2bEGJv8CI2RSp2kWhJ8ZYtYYYO+xnzJwVgyum8afDAtOTmgiVdfPw==" saltValue="uMz5eftgmJr7fJAi55RIPg==" spinCount="100000" sheet="1" selectLockedCells="1"/>
  <mergeCells count="10">
    <mergeCell ref="A8:B10"/>
    <mergeCell ref="C5:H6"/>
    <mergeCell ref="H8:H10"/>
    <mergeCell ref="F11:G11"/>
    <mergeCell ref="A12:H12"/>
    <mergeCell ref="F13:G13"/>
    <mergeCell ref="F14:G14"/>
    <mergeCell ref="F15:G15"/>
    <mergeCell ref="F17:G17"/>
    <mergeCell ref="F16:G16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A13" sqref="A13"/>
    </sheetView>
  </sheetViews>
  <sheetFormatPr defaultColWidth="12.26953125" defaultRowHeight="13.5"/>
  <cols>
    <col min="1" max="1" width="14.81640625" style="76" customWidth="1"/>
    <col min="2" max="2" width="69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51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235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5" t="s">
        <v>3</v>
      </c>
    </row>
    <row r="9" spans="1:9" ht="27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6"/>
    </row>
    <row r="10" spans="1:9" ht="12.75" customHeight="1">
      <c r="A10" s="299"/>
      <c r="B10" s="300"/>
      <c r="C10" s="113">
        <v>0</v>
      </c>
      <c r="D10" s="113">
        <v>0</v>
      </c>
      <c r="E10" s="114">
        <v>0</v>
      </c>
      <c r="F10" s="113">
        <v>0</v>
      </c>
      <c r="G10" s="113">
        <v>0</v>
      </c>
      <c r="H10" s="306"/>
    </row>
    <row r="11" spans="1:9" ht="25.5" customHeight="1">
      <c r="A11" s="159" t="s">
        <v>4</v>
      </c>
      <c r="B11" s="160" t="s">
        <v>38</v>
      </c>
      <c r="C11" s="161" t="s">
        <v>421</v>
      </c>
      <c r="D11" s="161" t="s">
        <v>420</v>
      </c>
      <c r="E11" s="161" t="s">
        <v>5</v>
      </c>
      <c r="F11" s="309" t="s">
        <v>36</v>
      </c>
      <c r="G11" s="309"/>
      <c r="H11" s="163">
        <v>0</v>
      </c>
    </row>
    <row r="12" spans="1:9">
      <c r="A12" s="67" t="s">
        <v>411</v>
      </c>
      <c r="B12" s="63" t="s">
        <v>412</v>
      </c>
      <c r="C12" s="133">
        <v>30941</v>
      </c>
      <c r="D12" s="164">
        <f>C12*(1-$D$10)*(1-$C$10)</f>
        <v>30941</v>
      </c>
      <c r="E12" s="164">
        <f t="shared" ref="E12:E16" si="0">+D12*$E$10</f>
        <v>0</v>
      </c>
      <c r="F12" s="310">
        <f t="shared" ref="F12:F16" si="1">(D12*(1-$F$10))*(1-$G$10)+E12</f>
        <v>30941</v>
      </c>
      <c r="G12" s="310"/>
      <c r="H12" s="164">
        <f t="shared" ref="H12:H16" si="2">IF($H$11=0,F12,(F12/(1-$H$11)))</f>
        <v>30941</v>
      </c>
    </row>
    <row r="13" spans="1:9">
      <c r="A13" s="46" t="s">
        <v>330</v>
      </c>
      <c r="B13" s="18" t="s">
        <v>238</v>
      </c>
      <c r="C13" s="131">
        <v>22857</v>
      </c>
      <c r="D13" s="104">
        <f t="shared" ref="D13" si="3">C13*(1-$D$10)*(1-$C$10)</f>
        <v>22857</v>
      </c>
      <c r="E13" s="104">
        <f t="shared" ref="E13" si="4">+D13*$E$10</f>
        <v>0</v>
      </c>
      <c r="F13" s="303">
        <f t="shared" ref="F13" si="5">(D13*(1-$F$10))*(1-$G$10)+E13</f>
        <v>22857</v>
      </c>
      <c r="G13" s="303"/>
      <c r="H13" s="104">
        <f t="shared" ref="H13" si="6">IF($H$11=0,F13,(F13/(1-$H$11)))</f>
        <v>22857</v>
      </c>
    </row>
    <row r="14" spans="1:9">
      <c r="A14" s="47" t="s">
        <v>455</v>
      </c>
      <c r="B14" s="18" t="s">
        <v>237</v>
      </c>
      <c r="C14" s="131">
        <v>17260</v>
      </c>
      <c r="D14" s="104">
        <f t="shared" ref="D14:D16" si="7">C14*(1-$D$10)*(1-$C$10)</f>
        <v>17260</v>
      </c>
      <c r="E14" s="104">
        <f t="shared" si="0"/>
        <v>0</v>
      </c>
      <c r="F14" s="303">
        <f t="shared" si="1"/>
        <v>17260</v>
      </c>
      <c r="G14" s="303"/>
      <c r="H14" s="104">
        <f t="shared" si="2"/>
        <v>17260</v>
      </c>
    </row>
    <row r="15" spans="1:9">
      <c r="A15" s="47" t="s">
        <v>455</v>
      </c>
      <c r="B15" s="18" t="s">
        <v>236</v>
      </c>
      <c r="C15" s="131">
        <v>17260</v>
      </c>
      <c r="D15" s="104">
        <f t="shared" si="7"/>
        <v>17260</v>
      </c>
      <c r="E15" s="104">
        <f t="shared" si="0"/>
        <v>0</v>
      </c>
      <c r="F15" s="303">
        <f t="shared" si="1"/>
        <v>17260</v>
      </c>
      <c r="G15" s="303"/>
      <c r="H15" s="104">
        <f t="shared" si="2"/>
        <v>17260</v>
      </c>
    </row>
    <row r="16" spans="1:9">
      <c r="A16" s="68" t="s">
        <v>331</v>
      </c>
      <c r="B16" s="64" t="s">
        <v>239</v>
      </c>
      <c r="C16" s="105">
        <v>10398</v>
      </c>
      <c r="D16" s="105">
        <f t="shared" si="7"/>
        <v>10398</v>
      </c>
      <c r="E16" s="105">
        <f t="shared" si="0"/>
        <v>0</v>
      </c>
      <c r="F16" s="304">
        <f t="shared" si="1"/>
        <v>10398</v>
      </c>
      <c r="G16" s="304"/>
      <c r="H16" s="105">
        <f t="shared" si="2"/>
        <v>10398</v>
      </c>
    </row>
    <row r="17" spans="1:8">
      <c r="A17" s="179"/>
      <c r="B17" s="179"/>
      <c r="C17" s="179"/>
      <c r="D17" s="179"/>
      <c r="E17" s="179"/>
      <c r="F17" s="179"/>
      <c r="G17" s="179"/>
      <c r="H17" s="179"/>
    </row>
    <row r="18" spans="1:8">
      <c r="A18" s="126"/>
      <c r="B18" s="126"/>
      <c r="C18" s="126"/>
      <c r="D18" s="126"/>
      <c r="E18" s="126"/>
      <c r="F18" s="126"/>
      <c r="G18" s="126"/>
      <c r="H18" s="126"/>
    </row>
    <row r="19" spans="1:8">
      <c r="A19" s="126"/>
      <c r="B19" s="126"/>
      <c r="C19" s="126"/>
      <c r="D19" s="126"/>
      <c r="E19" s="126"/>
      <c r="F19" s="126"/>
      <c r="G19" s="126"/>
      <c r="H19" s="126"/>
    </row>
    <row r="20" spans="1:8">
      <c r="A20" s="126"/>
      <c r="B20" s="126"/>
      <c r="C20" s="126"/>
      <c r="D20" s="126"/>
      <c r="E20" s="126"/>
      <c r="F20" s="126"/>
      <c r="G20" s="126"/>
      <c r="H20" s="126"/>
    </row>
  </sheetData>
  <sheetProtection algorithmName="SHA-512" hashValue="FK6Eiy8SjOsegY5vvTBc6B9GLLd4xKd0Y/WyVya/kpXjSyDYE85q0nemOZaG+VrLI8uOGvQSeGJwyLX7TEVOig==" saltValue="gljj2Lfo7CNx+4+2IeY0yQ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A18" sqref="A18"/>
    </sheetView>
  </sheetViews>
  <sheetFormatPr defaultColWidth="12.26953125" defaultRowHeight="13.5"/>
  <cols>
    <col min="1" max="1" width="14" style="79" customWidth="1"/>
    <col min="2" max="2" width="77.453125" style="79" customWidth="1"/>
    <col min="3" max="3" width="14.54296875" style="79" customWidth="1"/>
    <col min="4" max="4" width="13.54296875" style="79" customWidth="1"/>
    <col min="5" max="5" width="13.7265625" style="79" customWidth="1"/>
    <col min="6" max="6" width="9.26953125" style="79" customWidth="1"/>
    <col min="7" max="7" width="9.7265625" style="79" bestFit="1" customWidth="1"/>
    <col min="8" max="8" width="13.26953125" style="79" customWidth="1"/>
    <col min="9" max="16384" width="12.26953125" style="79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80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</row>
    <row r="7" spans="1:9" ht="12.75" customHeight="1">
      <c r="A7" s="295" t="s">
        <v>297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14" t="s">
        <v>3</v>
      </c>
    </row>
    <row r="8" spans="1:9" ht="28.5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15"/>
    </row>
    <row r="9" spans="1:9" ht="12.75" customHeight="1">
      <c r="A9" s="299"/>
      <c r="B9" s="300"/>
      <c r="C9" s="113">
        <v>0</v>
      </c>
      <c r="D9" s="113">
        <v>0</v>
      </c>
      <c r="E9" s="113">
        <v>0</v>
      </c>
      <c r="F9" s="113">
        <v>0</v>
      </c>
      <c r="G9" s="113">
        <v>0</v>
      </c>
      <c r="H9" s="315"/>
    </row>
    <row r="10" spans="1:9" ht="25.5" customHeight="1">
      <c r="A10" s="39" t="s">
        <v>4</v>
      </c>
      <c r="B10" s="40" t="s">
        <v>37</v>
      </c>
      <c r="C10" s="111" t="s">
        <v>421</v>
      </c>
      <c r="D10" s="111" t="s">
        <v>420</v>
      </c>
      <c r="E10" s="111" t="s">
        <v>5</v>
      </c>
      <c r="F10" s="257" t="s">
        <v>36</v>
      </c>
      <c r="G10" s="257"/>
      <c r="H10" s="113">
        <v>0</v>
      </c>
    </row>
    <row r="11" spans="1:9">
      <c r="A11" s="311" t="s">
        <v>246</v>
      </c>
      <c r="B11" s="312"/>
      <c r="C11" s="313"/>
      <c r="D11" s="313"/>
      <c r="E11" s="313"/>
      <c r="F11" s="313"/>
      <c r="G11" s="313"/>
      <c r="H11" s="313"/>
    </row>
    <row r="12" spans="1:9">
      <c r="A12" s="154" t="s">
        <v>207</v>
      </c>
      <c r="B12" s="155" t="s">
        <v>240</v>
      </c>
      <c r="C12" s="102">
        <v>47180</v>
      </c>
      <c r="D12" s="106">
        <f>C12*(1-$D$9)*(1-$C$9)</f>
        <v>47180</v>
      </c>
      <c r="E12" s="106">
        <f>+D12*$E$9</f>
        <v>0</v>
      </c>
      <c r="F12" s="153">
        <f>(D12*(1-$F$9))*(1-$G$9)+E12</f>
        <v>47180</v>
      </c>
      <c r="G12" s="153"/>
      <c r="H12" s="106">
        <f>IF($H$10=0,F12,(F12/(1-$H$10)))</f>
        <v>47180</v>
      </c>
    </row>
    <row r="13" spans="1:9">
      <c r="A13" s="78" t="s">
        <v>206</v>
      </c>
      <c r="B13" s="30" t="s">
        <v>241</v>
      </c>
      <c r="C13" s="102">
        <v>34347</v>
      </c>
      <c r="D13" s="106">
        <f>C13*(1-$D$9)*(1-$C$9)</f>
        <v>34347</v>
      </c>
      <c r="E13" s="106">
        <f>+D13*$E$9</f>
        <v>0</v>
      </c>
      <c r="F13" s="153">
        <f>(D13*(1-$F$9))*(1-$G$9)+E13</f>
        <v>34347</v>
      </c>
      <c r="G13" s="153"/>
      <c r="H13" s="106">
        <f>IF($H$10=0,F13,(F13/(1-$H$10)))</f>
        <v>34347</v>
      </c>
    </row>
    <row r="14" spans="1:9">
      <c r="A14" s="78" t="s">
        <v>205</v>
      </c>
      <c r="B14" s="30" t="s">
        <v>300</v>
      </c>
      <c r="C14" s="102">
        <v>23751</v>
      </c>
      <c r="D14" s="106">
        <f>C14*(1-$D$9)*(1-$C$9)</f>
        <v>23751</v>
      </c>
      <c r="E14" s="106">
        <f>+D14*$E$9</f>
        <v>0</v>
      </c>
      <c r="F14" s="153">
        <f>(D14*(1-$F$9))*(1-$G$9)+E14</f>
        <v>23751</v>
      </c>
      <c r="G14" s="153"/>
      <c r="H14" s="106">
        <f>IF($H$10=0,F14,(F14/(1-$H$10)))</f>
        <v>23751</v>
      </c>
    </row>
    <row r="15" spans="1:9">
      <c r="A15" s="78" t="s">
        <v>204</v>
      </c>
      <c r="B15" s="30" t="s">
        <v>298</v>
      </c>
      <c r="C15" s="102">
        <v>52211</v>
      </c>
      <c r="D15" s="106">
        <f t="shared" ref="D15:D17" si="0">C15*(1-$D$9)*(1-$C$9)</f>
        <v>52211</v>
      </c>
      <c r="E15" s="106">
        <f t="shared" ref="E15:E17" si="1">+D15*$E$9</f>
        <v>0</v>
      </c>
      <c r="F15" s="153">
        <f t="shared" ref="F15:F17" si="2">(D15*(1-$F$9))*(1-$G$9)+E15</f>
        <v>52211</v>
      </c>
      <c r="G15" s="153"/>
      <c r="H15" s="106">
        <f t="shared" ref="H15:H17" si="3">IF($H$10=0,F15,(F15/(1-$H$10)))</f>
        <v>52211</v>
      </c>
    </row>
    <row r="16" spans="1:9">
      <c r="A16" s="78" t="s">
        <v>203</v>
      </c>
      <c r="B16" s="30" t="s">
        <v>299</v>
      </c>
      <c r="C16" s="102">
        <v>33565</v>
      </c>
      <c r="D16" s="106">
        <f t="shared" si="0"/>
        <v>33565</v>
      </c>
      <c r="E16" s="106">
        <f t="shared" si="1"/>
        <v>0</v>
      </c>
      <c r="F16" s="153">
        <f t="shared" si="2"/>
        <v>33565</v>
      </c>
      <c r="G16" s="153"/>
      <c r="H16" s="106">
        <f t="shared" si="3"/>
        <v>33565</v>
      </c>
    </row>
    <row r="17" spans="1:8">
      <c r="A17" s="78" t="s">
        <v>202</v>
      </c>
      <c r="B17" s="30" t="s">
        <v>242</v>
      </c>
      <c r="C17" s="102">
        <v>24811</v>
      </c>
      <c r="D17" s="106">
        <f t="shared" si="0"/>
        <v>24811</v>
      </c>
      <c r="E17" s="106">
        <f t="shared" si="1"/>
        <v>0</v>
      </c>
      <c r="F17" s="153">
        <f t="shared" si="2"/>
        <v>24811</v>
      </c>
      <c r="G17" s="153"/>
      <c r="H17" s="106">
        <f t="shared" si="3"/>
        <v>24811</v>
      </c>
    </row>
    <row r="18" spans="1:8">
      <c r="A18" s="78"/>
      <c r="B18" s="30" t="s">
        <v>243</v>
      </c>
      <c r="C18" s="102">
        <v>16288</v>
      </c>
      <c r="D18" s="106">
        <f>C18*(1-$D$9)*(1-$C$9)</f>
        <v>16288</v>
      </c>
      <c r="E18" s="106">
        <f>+D18*$E$9</f>
        <v>0</v>
      </c>
      <c r="F18" s="153">
        <f>(D18*(1-$F$9))*(1-$G$9)+E18</f>
        <v>16288</v>
      </c>
      <c r="G18" s="153"/>
      <c r="H18" s="106">
        <f>IF($H$10=0,F18,(F18/(1-$H$10)))</f>
        <v>16288</v>
      </c>
    </row>
    <row r="19" spans="1:8">
      <c r="A19" s="78" t="s">
        <v>209</v>
      </c>
      <c r="B19" s="30" t="s">
        <v>244</v>
      </c>
      <c r="C19" s="102">
        <v>12602</v>
      </c>
      <c r="D19" s="106">
        <f>C19*(1-$D$9)*(1-$C$9)</f>
        <v>12602</v>
      </c>
      <c r="E19" s="106">
        <f>+D19*$E$9</f>
        <v>0</v>
      </c>
      <c r="F19" s="153">
        <f>(D19*(1-$F$9))*(1-$G$9)+E19</f>
        <v>12602</v>
      </c>
      <c r="G19" s="153"/>
      <c r="H19" s="106">
        <f>IF($H$10=0,F19,(F19/(1-$H$10)))</f>
        <v>12602</v>
      </c>
    </row>
    <row r="20" spans="1:8">
      <c r="A20" s="156" t="s">
        <v>208</v>
      </c>
      <c r="B20" s="157" t="s">
        <v>245</v>
      </c>
      <c r="C20" s="103">
        <v>10647</v>
      </c>
      <c r="D20" s="107">
        <f>C20*(1-$D$9)*(1-$C$9)</f>
        <v>10647</v>
      </c>
      <c r="E20" s="107">
        <f>+D20*$E$9</f>
        <v>0</v>
      </c>
      <c r="F20" s="152">
        <f>(D20*(1-$F$9))*(1-$G$9)+E20</f>
        <v>10647</v>
      </c>
      <c r="G20" s="152"/>
      <c r="H20" s="107">
        <f>IF($H$10=0,F20,(F20/(1-$H$10)))</f>
        <v>10647</v>
      </c>
    </row>
    <row r="21" spans="1:8">
      <c r="A21" s="191"/>
      <c r="B21" s="191"/>
      <c r="C21" s="191"/>
      <c r="D21" s="191"/>
      <c r="E21" s="191"/>
      <c r="F21" s="191"/>
      <c r="G21" s="191"/>
      <c r="H21" s="191"/>
    </row>
    <row r="22" spans="1:8">
      <c r="A22" s="127"/>
      <c r="B22" s="127"/>
      <c r="C22" s="127"/>
      <c r="D22" s="127"/>
      <c r="E22" s="127"/>
      <c r="F22" s="127"/>
      <c r="G22" s="127"/>
      <c r="H22" s="127"/>
    </row>
    <row r="23" spans="1:8">
      <c r="A23" s="127"/>
      <c r="B23" s="127"/>
      <c r="C23" s="127"/>
      <c r="D23" s="127"/>
      <c r="E23" s="127"/>
      <c r="F23" s="127"/>
      <c r="G23" s="127"/>
      <c r="H23" s="127"/>
    </row>
    <row r="24" spans="1:8">
      <c r="A24" s="127"/>
      <c r="B24" s="127"/>
      <c r="C24" s="127"/>
      <c r="D24" s="127"/>
      <c r="E24" s="127"/>
      <c r="F24" s="127"/>
      <c r="G24" s="127"/>
      <c r="H24" s="127"/>
    </row>
    <row r="27" spans="1:8">
      <c r="D27" s="81"/>
    </row>
  </sheetData>
  <sheetProtection algorithmName="SHA-512" hashValue="L5nDwIe/AekqLhC6R8yIecwDakv9jeRJm6i8FzagLFk6/YQj5tF7glvjkjJqz9BMwF6Vu1sgD9D9VTlpO1XHOA==" saltValue="8xgkGn4bOn14RMqAdr+KSw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A16" sqref="A16"/>
    </sheetView>
  </sheetViews>
  <sheetFormatPr defaultColWidth="12.26953125" defaultRowHeight="13.5"/>
  <cols>
    <col min="1" max="1" width="18.7265625" style="34" customWidth="1"/>
    <col min="2" max="2" width="52.453125" style="34" customWidth="1"/>
    <col min="3" max="3" width="16.453125" style="34" customWidth="1"/>
    <col min="4" max="4" width="17.7265625" style="34" bestFit="1" customWidth="1"/>
    <col min="5" max="5" width="16.453125" style="34" customWidth="1"/>
    <col min="6" max="6" width="9.1796875" style="34" customWidth="1"/>
    <col min="7" max="7" width="9.7265625" style="34" bestFit="1" customWidth="1"/>
    <col min="8" max="8" width="14.81640625" style="34" customWidth="1"/>
    <col min="9" max="16384" width="12.26953125" style="34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45"/>
      <c r="D5" s="245"/>
      <c r="E5" s="245"/>
      <c r="F5" s="245"/>
      <c r="G5" s="245"/>
      <c r="H5" s="245"/>
    </row>
    <row r="6" spans="1:8" ht="12.75" customHeight="1">
      <c r="A6" s="323" t="s">
        <v>332</v>
      </c>
      <c r="B6" s="324"/>
      <c r="C6" s="37" t="s">
        <v>40</v>
      </c>
      <c r="D6" s="112">
        <f>(1-(1-C8)*(1-D8)*(1-F8)*(1-G8))</f>
        <v>0</v>
      </c>
      <c r="E6" s="35"/>
      <c r="F6" s="35"/>
      <c r="G6" s="36"/>
      <c r="H6" s="329" t="s">
        <v>3</v>
      </c>
    </row>
    <row r="7" spans="1:8" ht="12.75" customHeight="1">
      <c r="A7" s="325"/>
      <c r="B7" s="326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30"/>
    </row>
    <row r="8" spans="1:8" ht="12.75" customHeight="1">
      <c r="A8" s="327"/>
      <c r="B8" s="328"/>
      <c r="C8" s="113">
        <v>0</v>
      </c>
      <c r="D8" s="113">
        <v>0</v>
      </c>
      <c r="E8" s="114">
        <v>0</v>
      </c>
      <c r="F8" s="113">
        <v>0</v>
      </c>
      <c r="G8" s="113">
        <v>0</v>
      </c>
      <c r="H8" s="330"/>
    </row>
    <row r="9" spans="1:8" ht="26" customHeight="1">
      <c r="A9" s="39" t="s">
        <v>4</v>
      </c>
      <c r="B9" s="40" t="s">
        <v>37</v>
      </c>
      <c r="C9" s="111" t="s">
        <v>421</v>
      </c>
      <c r="D9" s="111" t="s">
        <v>420</v>
      </c>
      <c r="E9" s="111" t="s">
        <v>5</v>
      </c>
      <c r="F9" s="257" t="s">
        <v>36</v>
      </c>
      <c r="G9" s="257"/>
      <c r="H9" s="124">
        <v>0</v>
      </c>
    </row>
    <row r="10" spans="1:8">
      <c r="A10" s="307" t="s">
        <v>303</v>
      </c>
      <c r="B10" s="307"/>
      <c r="C10" s="307"/>
      <c r="D10" s="307"/>
      <c r="E10" s="307"/>
      <c r="F10" s="307"/>
      <c r="G10" s="307"/>
      <c r="H10" s="307"/>
    </row>
    <row r="11" spans="1:8">
      <c r="A11" s="47" t="s">
        <v>434</v>
      </c>
      <c r="B11" s="18" t="s">
        <v>33</v>
      </c>
      <c r="C11" s="174">
        <v>110082</v>
      </c>
      <c r="D11" s="109">
        <f t="shared" ref="D11:D18" si="0">C11*(1-$D$8)*(1-$C$8)</f>
        <v>110082</v>
      </c>
      <c r="E11" s="109">
        <f t="shared" ref="E11:E18" si="1">+D11*$E$8</f>
        <v>0</v>
      </c>
      <c r="F11" s="320">
        <f t="shared" ref="F11:F18" si="2">(D11*(1-$F$8))*(1-$G$8)+E11</f>
        <v>110082</v>
      </c>
      <c r="G11" s="320"/>
      <c r="H11" s="109">
        <f t="shared" ref="H11:H18" si="3">(F11/(1-$H$9))</f>
        <v>110082</v>
      </c>
    </row>
    <row r="12" spans="1:8">
      <c r="A12" s="87" t="s">
        <v>41</v>
      </c>
      <c r="B12" s="19" t="s">
        <v>210</v>
      </c>
      <c r="C12" s="174">
        <v>104095</v>
      </c>
      <c r="D12" s="110">
        <f t="shared" si="0"/>
        <v>104095</v>
      </c>
      <c r="E12" s="110">
        <f t="shared" si="1"/>
        <v>0</v>
      </c>
      <c r="F12" s="316">
        <f t="shared" si="2"/>
        <v>104095</v>
      </c>
      <c r="G12" s="316"/>
      <c r="H12" s="110">
        <f t="shared" si="3"/>
        <v>104095</v>
      </c>
    </row>
    <row r="13" spans="1:8">
      <c r="A13" s="87" t="s">
        <v>336</v>
      </c>
      <c r="B13" s="19" t="s">
        <v>333</v>
      </c>
      <c r="C13" s="174">
        <v>136401</v>
      </c>
      <c r="D13" s="110">
        <f t="shared" si="0"/>
        <v>136401</v>
      </c>
      <c r="E13" s="110">
        <f t="shared" si="1"/>
        <v>0</v>
      </c>
      <c r="F13" s="316">
        <f t="shared" si="2"/>
        <v>136401</v>
      </c>
      <c r="G13" s="316"/>
      <c r="H13" s="110">
        <f t="shared" si="3"/>
        <v>136401</v>
      </c>
    </row>
    <row r="14" spans="1:8">
      <c r="A14" s="87" t="s">
        <v>337</v>
      </c>
      <c r="B14" s="19" t="s">
        <v>334</v>
      </c>
      <c r="C14" s="174">
        <v>103418</v>
      </c>
      <c r="D14" s="110">
        <f t="shared" si="0"/>
        <v>103418</v>
      </c>
      <c r="E14" s="110">
        <f t="shared" si="1"/>
        <v>0</v>
      </c>
      <c r="F14" s="316">
        <f t="shared" si="2"/>
        <v>103418</v>
      </c>
      <c r="G14" s="316"/>
      <c r="H14" s="110">
        <f t="shared" si="3"/>
        <v>103418</v>
      </c>
    </row>
    <row r="15" spans="1:8">
      <c r="A15" s="87" t="s">
        <v>343</v>
      </c>
      <c r="B15" s="19" t="s">
        <v>335</v>
      </c>
      <c r="C15" s="174">
        <v>87712</v>
      </c>
      <c r="D15" s="110">
        <f t="shared" si="0"/>
        <v>87712</v>
      </c>
      <c r="E15" s="110">
        <f t="shared" si="1"/>
        <v>0</v>
      </c>
      <c r="F15" s="316">
        <f t="shared" si="2"/>
        <v>87712</v>
      </c>
      <c r="G15" s="316"/>
      <c r="H15" s="110">
        <f t="shared" si="3"/>
        <v>87712</v>
      </c>
    </row>
    <row r="16" spans="1:8">
      <c r="A16" s="87" t="s">
        <v>44</v>
      </c>
      <c r="B16" s="19" t="s">
        <v>301</v>
      </c>
      <c r="C16" s="174">
        <v>71748</v>
      </c>
      <c r="D16" s="110">
        <f t="shared" si="0"/>
        <v>71748</v>
      </c>
      <c r="E16" s="110">
        <f t="shared" si="1"/>
        <v>0</v>
      </c>
      <c r="F16" s="316">
        <f t="shared" si="2"/>
        <v>71748</v>
      </c>
      <c r="G16" s="316"/>
      <c r="H16" s="110">
        <f t="shared" si="3"/>
        <v>71748</v>
      </c>
    </row>
    <row r="17" spans="1:8">
      <c r="A17" s="87" t="s">
        <v>43</v>
      </c>
      <c r="B17" s="19" t="s">
        <v>212</v>
      </c>
      <c r="C17" s="174">
        <v>99518</v>
      </c>
      <c r="D17" s="110">
        <f t="shared" si="0"/>
        <v>99518</v>
      </c>
      <c r="E17" s="110">
        <f t="shared" si="1"/>
        <v>0</v>
      </c>
      <c r="F17" s="316">
        <f t="shared" si="2"/>
        <v>99518</v>
      </c>
      <c r="G17" s="316"/>
      <c r="H17" s="110">
        <f t="shared" si="3"/>
        <v>99518</v>
      </c>
    </row>
    <row r="18" spans="1:8">
      <c r="A18" s="82" t="s">
        <v>42</v>
      </c>
      <c r="B18" s="19" t="s">
        <v>211</v>
      </c>
      <c r="C18" s="178">
        <v>69901</v>
      </c>
      <c r="D18" s="110">
        <f t="shared" si="0"/>
        <v>69901</v>
      </c>
      <c r="E18" s="110">
        <f t="shared" si="1"/>
        <v>0</v>
      </c>
      <c r="F18" s="316">
        <f t="shared" si="2"/>
        <v>69901</v>
      </c>
      <c r="G18" s="316"/>
      <c r="H18" s="110">
        <f t="shared" si="3"/>
        <v>69901</v>
      </c>
    </row>
    <row r="19" spans="1:8">
      <c r="A19" s="321" t="s">
        <v>304</v>
      </c>
      <c r="B19" s="322"/>
      <c r="C19" s="322"/>
      <c r="D19" s="322"/>
      <c r="E19" s="322"/>
      <c r="F19" s="322"/>
      <c r="G19" s="322"/>
      <c r="H19" s="322"/>
    </row>
    <row r="20" spans="1:8">
      <c r="A20" s="84" t="s">
        <v>344</v>
      </c>
      <c r="B20" s="63" t="s">
        <v>346</v>
      </c>
      <c r="C20" s="175">
        <v>0</v>
      </c>
      <c r="D20" s="108">
        <f>C20*(1-$D$8)*(1-$C$8)</f>
        <v>0</v>
      </c>
      <c r="E20" s="108">
        <f t="shared" ref="E20" si="4">+D20*$E$8</f>
        <v>0</v>
      </c>
      <c r="F20" s="319">
        <f>(D20*(1-$F$8))*(1-$G$8)+E20</f>
        <v>0</v>
      </c>
      <c r="G20" s="319"/>
      <c r="H20" s="108">
        <f>(F20/(1-$H$9))</f>
        <v>0</v>
      </c>
    </row>
    <row r="21" spans="1:8">
      <c r="A21" s="87" t="s">
        <v>347</v>
      </c>
      <c r="B21" s="19" t="s">
        <v>348</v>
      </c>
      <c r="C21" s="176">
        <v>0</v>
      </c>
      <c r="D21" s="110">
        <f>C21*(1-$D$8)*(1-$C$8)</f>
        <v>0</v>
      </c>
      <c r="E21" s="110">
        <f>+D21*$E$8</f>
        <v>0</v>
      </c>
      <c r="F21" s="316">
        <f>(D21*(1-$F$8))*(1-$G$8)+E21</f>
        <v>0</v>
      </c>
      <c r="G21" s="316"/>
      <c r="H21" s="110">
        <f>(F21/(1-$H$9))</f>
        <v>0</v>
      </c>
    </row>
    <row r="22" spans="1:8">
      <c r="A22" s="83" t="s">
        <v>349</v>
      </c>
      <c r="B22" s="18" t="s">
        <v>350</v>
      </c>
      <c r="C22" s="174">
        <v>0</v>
      </c>
      <c r="D22" s="109">
        <f>C22*(1-$D$8)*(1-$C$8)</f>
        <v>0</v>
      </c>
      <c r="E22" s="109">
        <f>+D22*$E$8</f>
        <v>0</v>
      </c>
      <c r="F22" s="320">
        <f>(D22*(1-$F$8))*(1-$G$8)+E22</f>
        <v>0</v>
      </c>
      <c r="G22" s="320"/>
      <c r="H22" s="109">
        <f>(F22/(1-$H$9))</f>
        <v>0</v>
      </c>
    </row>
    <row r="23" spans="1:8" ht="12.75" customHeight="1">
      <c r="A23" s="87" t="s">
        <v>351</v>
      </c>
      <c r="B23" s="19" t="s">
        <v>352</v>
      </c>
      <c r="C23" s="176">
        <v>0</v>
      </c>
      <c r="D23" s="110">
        <f>C23*(1-$D$8)*(1-$C$8)</f>
        <v>0</v>
      </c>
      <c r="E23" s="110">
        <f t="shared" ref="E23:E24" si="5">+D23*$E$8</f>
        <v>0</v>
      </c>
      <c r="F23" s="316">
        <f t="shared" ref="F23:F24" si="6">(D23*(1-$F$8))*(1-$G$8)+E23</f>
        <v>0</v>
      </c>
      <c r="G23" s="316"/>
      <c r="H23" s="110">
        <f t="shared" ref="H23:H24" si="7">(F23/(1-$H$9))</f>
        <v>0</v>
      </c>
    </row>
    <row r="24" spans="1:8">
      <c r="A24" s="168" t="s">
        <v>353</v>
      </c>
      <c r="B24" s="169" t="s">
        <v>302</v>
      </c>
      <c r="C24" s="177">
        <v>0</v>
      </c>
      <c r="D24" s="170">
        <f t="shared" ref="D24" si="8">C24*(1-$D$8)*(1-$C$8)</f>
        <v>0</v>
      </c>
      <c r="E24" s="170">
        <f t="shared" si="5"/>
        <v>0</v>
      </c>
      <c r="F24" s="318">
        <f t="shared" si="6"/>
        <v>0</v>
      </c>
      <c r="G24" s="318"/>
      <c r="H24" s="170">
        <f t="shared" si="7"/>
        <v>0</v>
      </c>
    </row>
    <row r="25" spans="1:8">
      <c r="A25" s="186"/>
      <c r="B25" s="187"/>
      <c r="C25" s="188"/>
      <c r="D25" s="189"/>
      <c r="E25" s="189"/>
      <c r="F25" s="190"/>
      <c r="G25" s="190"/>
      <c r="H25" s="189"/>
    </row>
    <row r="26" spans="1:8">
      <c r="A26" s="167"/>
      <c r="B26" s="167"/>
      <c r="C26" s="167"/>
      <c r="D26" s="128"/>
      <c r="E26" s="128"/>
      <c r="F26" s="129"/>
      <c r="G26" s="129"/>
      <c r="H26" s="128"/>
    </row>
    <row r="27" spans="1:8">
      <c r="A27" s="317" t="s">
        <v>414</v>
      </c>
      <c r="B27" s="317"/>
      <c r="C27" s="167"/>
      <c r="D27" s="128"/>
      <c r="E27" s="128"/>
      <c r="F27" s="129"/>
      <c r="G27" s="129"/>
      <c r="H27" s="128"/>
    </row>
    <row r="28" spans="1:8">
      <c r="A28" s="165"/>
      <c r="B28" s="166"/>
      <c r="C28" s="167"/>
      <c r="D28" s="128"/>
      <c r="E28" s="128"/>
      <c r="F28" s="129"/>
      <c r="G28" s="129"/>
      <c r="H28" s="128"/>
    </row>
  </sheetData>
  <sheetProtection algorithmName="SHA-512" hashValue="FJGf8uYt4x0kCUL8XZI8w5Yhf8megrGHW3/hMDRSk5I2ZdA9APtO7VHhJU3D9fJu2NY02F12+0WsGbGqvgYrIg==" saltValue="X6vCE0arXGM13unk6U+vRQ==" spinCount="100000" sheet="1" selectLockedCells="1"/>
  <mergeCells count="20">
    <mergeCell ref="F14:G14"/>
    <mergeCell ref="C5:H5"/>
    <mergeCell ref="A6:B8"/>
    <mergeCell ref="H6:H8"/>
    <mergeCell ref="F12:G12"/>
    <mergeCell ref="F13:G13"/>
    <mergeCell ref="F9:G9"/>
    <mergeCell ref="A10:H10"/>
    <mergeCell ref="F11:G11"/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26"/>
  <sheetViews>
    <sheetView showRowColHeaders="0" workbookViewId="0">
      <selection activeCell="A23" sqref="A23"/>
    </sheetView>
  </sheetViews>
  <sheetFormatPr defaultColWidth="12.26953125" defaultRowHeight="13.5"/>
  <cols>
    <col min="1" max="1" width="14.81640625" style="76" customWidth="1"/>
    <col min="2" max="2" width="56.36328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5"/>
      <c r="D5" s="245"/>
      <c r="E5" s="245"/>
      <c r="F5" s="245"/>
      <c r="G5" s="245"/>
      <c r="H5" s="245"/>
    </row>
    <row r="6" spans="1:9">
      <c r="A6" s="10"/>
      <c r="B6" s="4"/>
      <c r="C6" s="245"/>
      <c r="D6" s="245"/>
      <c r="E6" s="245"/>
      <c r="F6" s="245"/>
      <c r="G6" s="245"/>
      <c r="H6" s="24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437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5" t="s">
        <v>3</v>
      </c>
    </row>
    <row r="9" spans="1:9" ht="27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6"/>
    </row>
    <row r="10" spans="1:9" ht="12.75" customHeight="1">
      <c r="A10" s="297"/>
      <c r="B10" s="298"/>
      <c r="C10" s="206">
        <v>0</v>
      </c>
      <c r="D10" s="206">
        <v>0</v>
      </c>
      <c r="E10" s="207">
        <v>0</v>
      </c>
      <c r="F10" s="206">
        <v>0</v>
      </c>
      <c r="G10" s="206">
        <v>0</v>
      </c>
      <c r="H10" s="306"/>
    </row>
    <row r="11" spans="1:9" ht="12.75" customHeight="1">
      <c r="A11" s="331" t="s">
        <v>438</v>
      </c>
      <c r="B11" s="332"/>
      <c r="C11" s="332"/>
      <c r="D11" s="332"/>
      <c r="E11" s="332"/>
      <c r="F11" s="332"/>
      <c r="G11" s="332"/>
      <c r="H11" s="333"/>
    </row>
    <row r="12" spans="1:9" ht="27.5" customHeight="1">
      <c r="A12" s="159" t="s">
        <v>4</v>
      </c>
      <c r="B12" s="160" t="s">
        <v>38</v>
      </c>
      <c r="C12" s="161" t="s">
        <v>421</v>
      </c>
      <c r="D12" s="161" t="s">
        <v>420</v>
      </c>
      <c r="E12" s="161" t="s">
        <v>5</v>
      </c>
      <c r="F12" s="309" t="s">
        <v>36</v>
      </c>
      <c r="G12" s="309"/>
      <c r="H12" s="163">
        <v>0</v>
      </c>
    </row>
    <row r="13" spans="1:9">
      <c r="A13" s="222" t="s">
        <v>482</v>
      </c>
      <c r="B13" s="219" t="s">
        <v>484</v>
      </c>
      <c r="C13" s="133">
        <v>1115</v>
      </c>
      <c r="D13" s="164">
        <f>C13*(1-$D$10)*(1-$C$10)</f>
        <v>1115</v>
      </c>
      <c r="E13" s="164">
        <f t="shared" ref="E13" si="0">+D13*$E$10</f>
        <v>0</v>
      </c>
      <c r="F13" s="310">
        <f t="shared" ref="F13" si="1">(D13*(1-$F$10))*(1-$G$10)+E13</f>
        <v>1115</v>
      </c>
      <c r="G13" s="310"/>
      <c r="H13" s="194">
        <f t="shared" ref="H13" si="2">IF($H$12=0,F13,(F13/(1-$H$12)))</f>
        <v>1115</v>
      </c>
    </row>
    <row r="14" spans="1:9">
      <c r="A14" s="220" t="s">
        <v>415</v>
      </c>
      <c r="B14" s="18" t="s">
        <v>483</v>
      </c>
      <c r="C14" s="131">
        <v>1072</v>
      </c>
      <c r="D14" s="104">
        <f>C14*(1-$D$10)*(1-$C$10)</f>
        <v>1072</v>
      </c>
      <c r="E14" s="104">
        <f t="shared" ref="E14" si="3">+D14*$E$10</f>
        <v>0</v>
      </c>
      <c r="F14" s="303">
        <f t="shared" ref="F14" si="4">(D14*(1-$F$10))*(1-$G$10)+E14</f>
        <v>1072</v>
      </c>
      <c r="G14" s="303"/>
      <c r="H14" s="195">
        <f t="shared" ref="H14" si="5">IF($H$12=0,F14,(F14/(1-$H$12)))</f>
        <v>1072</v>
      </c>
    </row>
    <row r="15" spans="1:9">
      <c r="A15" s="221" t="s">
        <v>357</v>
      </c>
      <c r="B15" s="64" t="s">
        <v>485</v>
      </c>
      <c r="C15" s="134">
        <v>1836</v>
      </c>
      <c r="D15" s="105">
        <f>C15*(1-$D$10)*(1-$C$10)</f>
        <v>1836</v>
      </c>
      <c r="E15" s="105">
        <f t="shared" ref="E15" si="6">+D15*$E$10</f>
        <v>0</v>
      </c>
      <c r="F15" s="304">
        <f t="shared" ref="F15" si="7">(D15*(1-$F$10))*(1-$G$10)+E15</f>
        <v>1836</v>
      </c>
      <c r="G15" s="304"/>
      <c r="H15" s="196">
        <f t="shared" ref="H15" si="8">IF($H$12=0,F15,(F15/(1-$H$12)))</f>
        <v>1836</v>
      </c>
    </row>
    <row r="16" spans="1:9" ht="14">
      <c r="A16" s="208" t="s">
        <v>439</v>
      </c>
      <c r="B16" s="209"/>
      <c r="C16" s="203"/>
      <c r="D16" s="203"/>
      <c r="E16" s="204"/>
      <c r="F16" s="203"/>
      <c r="G16" s="203"/>
      <c r="H16" s="210"/>
    </row>
    <row r="17" spans="1:8">
      <c r="A17" s="223" t="s">
        <v>440</v>
      </c>
      <c r="B17" s="219" t="s">
        <v>441</v>
      </c>
      <c r="C17" s="224">
        <v>2079</v>
      </c>
      <c r="D17" s="164">
        <f>C17*(1-$D$10)*(1-$C$10)</f>
        <v>2079</v>
      </c>
      <c r="E17" s="164">
        <f t="shared" ref="E17" si="9">+D17*$E$10</f>
        <v>0</v>
      </c>
      <c r="F17" s="310">
        <f t="shared" ref="F17" si="10">(D17*(1-$F$10))*(1-$G$10)+E17</f>
        <v>2079</v>
      </c>
      <c r="G17" s="310"/>
      <c r="H17" s="194">
        <f t="shared" ref="H17" si="11">IF($H$12=0,F17,(F17/(1-$H$12)))</f>
        <v>2079</v>
      </c>
    </row>
    <row r="18" spans="1:8">
      <c r="A18" s="225" t="s">
        <v>442</v>
      </c>
      <c r="B18" s="136" t="s">
        <v>443</v>
      </c>
      <c r="C18" s="226">
        <v>2334</v>
      </c>
      <c r="D18" s="104">
        <f t="shared" ref="D18:D22" si="12">C18*(1-$D$10)*(1-$C$10)</f>
        <v>2334</v>
      </c>
      <c r="E18" s="104">
        <f t="shared" ref="E18:E22" si="13">+D18*$E$10</f>
        <v>0</v>
      </c>
      <c r="F18" s="303">
        <f t="shared" ref="F18:F22" si="14">(D18*(1-$F$10))*(1-$G$10)+E18</f>
        <v>2334</v>
      </c>
      <c r="G18" s="303"/>
      <c r="H18" s="195">
        <f t="shared" ref="H18:H22" si="15">IF($H$12=0,F18,(F18/(1-$H$12)))</f>
        <v>2334</v>
      </c>
    </row>
    <row r="19" spans="1:8">
      <c r="A19" s="225" t="s">
        <v>444</v>
      </c>
      <c r="B19" s="205" t="s">
        <v>445</v>
      </c>
      <c r="C19" s="226">
        <v>2560</v>
      </c>
      <c r="D19" s="104">
        <f t="shared" si="12"/>
        <v>2560</v>
      </c>
      <c r="E19" s="104">
        <f t="shared" si="13"/>
        <v>0</v>
      </c>
      <c r="F19" s="303">
        <f t="shared" si="14"/>
        <v>2560</v>
      </c>
      <c r="G19" s="303"/>
      <c r="H19" s="195">
        <f t="shared" si="15"/>
        <v>2560</v>
      </c>
    </row>
    <row r="20" spans="1:8">
      <c r="A20" s="225" t="s">
        <v>446</v>
      </c>
      <c r="B20" s="136" t="s">
        <v>447</v>
      </c>
      <c r="C20" s="226">
        <v>2618</v>
      </c>
      <c r="D20" s="104">
        <f t="shared" si="12"/>
        <v>2618</v>
      </c>
      <c r="E20" s="104">
        <f t="shared" si="13"/>
        <v>0</v>
      </c>
      <c r="F20" s="303">
        <f t="shared" si="14"/>
        <v>2618</v>
      </c>
      <c r="G20" s="303"/>
      <c r="H20" s="195">
        <f t="shared" si="15"/>
        <v>2618</v>
      </c>
    </row>
    <row r="21" spans="1:8">
      <c r="A21" s="225" t="s">
        <v>448</v>
      </c>
      <c r="B21" s="136" t="s">
        <v>449</v>
      </c>
      <c r="C21" s="226">
        <v>4524</v>
      </c>
      <c r="D21" s="104">
        <f t="shared" si="12"/>
        <v>4524</v>
      </c>
      <c r="E21" s="104">
        <f t="shared" si="13"/>
        <v>0</v>
      </c>
      <c r="F21" s="303">
        <f t="shared" si="14"/>
        <v>4524</v>
      </c>
      <c r="G21" s="303"/>
      <c r="H21" s="195">
        <f t="shared" si="15"/>
        <v>4524</v>
      </c>
    </row>
    <row r="22" spans="1:8">
      <c r="A22" s="227" t="s">
        <v>450</v>
      </c>
      <c r="B22" s="228" t="s">
        <v>451</v>
      </c>
      <c r="C22" s="229">
        <v>3201</v>
      </c>
      <c r="D22" s="105">
        <f t="shared" si="12"/>
        <v>3201</v>
      </c>
      <c r="E22" s="105">
        <f t="shared" si="13"/>
        <v>0</v>
      </c>
      <c r="F22" s="304">
        <f t="shared" si="14"/>
        <v>3201</v>
      </c>
      <c r="G22" s="304"/>
      <c r="H22" s="196">
        <f t="shared" si="15"/>
        <v>3201</v>
      </c>
    </row>
    <row r="23" spans="1:8">
      <c r="A23" s="198"/>
      <c r="B23" s="199"/>
      <c r="C23" s="200"/>
      <c r="D23" s="201"/>
      <c r="E23" s="201"/>
      <c r="F23" s="202"/>
      <c r="G23" s="202"/>
      <c r="H23" s="201"/>
    </row>
    <row r="24" spans="1:8">
      <c r="A24" s="126"/>
      <c r="B24" s="126"/>
      <c r="C24" s="126"/>
      <c r="D24" s="126"/>
      <c r="E24" s="126"/>
      <c r="F24" s="126"/>
      <c r="G24" s="126"/>
      <c r="H24" s="126"/>
    </row>
    <row r="25" spans="1:8">
      <c r="A25" s="126"/>
      <c r="B25" s="126"/>
      <c r="C25" s="126"/>
      <c r="D25" s="126"/>
      <c r="E25" s="126"/>
      <c r="F25" s="126"/>
      <c r="G25" s="126"/>
      <c r="H25" s="126"/>
    </row>
    <row r="26" spans="1:8">
      <c r="A26" s="126"/>
      <c r="B26" s="126"/>
      <c r="C26" s="126"/>
      <c r="D26" s="126"/>
      <c r="E26" s="126"/>
      <c r="F26" s="126"/>
      <c r="G26" s="126"/>
      <c r="H26" s="126"/>
    </row>
  </sheetData>
  <sheetProtection algorithmName="SHA-512" hashValue="pD/3kosAQ5a1e7vQsmvYnIK0dZMLnMkAJwEA+1U6uCEZDa+lx4k9JnXXBHrzlcC3oZiwui3hPbIJHpnymKHh2g==" saltValue="5Y64pdI1uxtTZ/4PDrekow==" spinCount="100000" sheet="1" selectLockedCells="1"/>
  <mergeCells count="14">
    <mergeCell ref="F15:G15"/>
    <mergeCell ref="C5:H6"/>
    <mergeCell ref="A8:B10"/>
    <mergeCell ref="H8:H10"/>
    <mergeCell ref="F12:G12"/>
    <mergeCell ref="F14:G14"/>
    <mergeCell ref="A11:H11"/>
    <mergeCell ref="F13:G13"/>
    <mergeCell ref="F22:G22"/>
    <mergeCell ref="F17:G17"/>
    <mergeCell ref="F18:G18"/>
    <mergeCell ref="F19:G19"/>
    <mergeCell ref="F20:G20"/>
    <mergeCell ref="F21:G21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4B0598-EE7C-4AB2-A4D0-DF38B8F75489}">
  <ds:schemaRefs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607feaf3-98d5-4ea9-bb48-9ab8492e3296"/>
    <ds:schemaRef ds:uri="http://purl.org/dc/dcmitype/"/>
    <ds:schemaRef ds:uri="http://schemas.microsoft.com/office/infopath/2007/PartnerControls"/>
    <ds:schemaRef ds:uri="176d2eb2-c088-4415-8234-9e873e22a315"/>
  </ds:schemaRefs>
</ds:datastoreItem>
</file>

<file path=customXml/itemProps2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Company>Procables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Moreno Jenny</cp:lastModifiedBy>
  <cp:lastPrinted>2010-05-26T15:14:30Z</cp:lastPrinted>
  <dcterms:created xsi:type="dcterms:W3CDTF">2008-06-10T20:40:23Z</dcterms:created>
  <dcterms:modified xsi:type="dcterms:W3CDTF">2023-07-11T20:00:39Z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313676325</vt:i4>
  </property>
  <property fmtid="{D5CDD505-2E9C-101B-9397-08002B2CF9AE}" pid="3" name="_NewReviewCycle">
    <vt:lpwstr/>
  </property>
  <property fmtid="{D5CDD505-2E9C-101B-9397-08002B2CF9AE}" pid="4" name="_EmailSubject">
    <vt:lpwstr>Lista de precios No. 82</vt:lpwstr>
  </property>
  <property fmtid="{D5CDD505-2E9C-101B-9397-08002B2CF9AE}" pid="5" name="_AuthorEmail">
    <vt:lpwstr>JENNY.MORENO@prysmiangroup.com</vt:lpwstr>
  </property>
  <property fmtid="{D5CDD505-2E9C-101B-9397-08002B2CF9AE}" pid="6" name="_AuthorEmailDisplayName">
    <vt:lpwstr>Moreno Jenny</vt:lpwstr>
  </property>
  <property fmtid="{D5CDD505-2E9C-101B-9397-08002B2CF9AE}" pid="7" name="_PreviousAdHocReviewCycleID">
    <vt:i4>-1258311105</vt:i4>
  </property>
  <property fmtid="{D5CDD505-2E9C-101B-9397-08002B2CF9AE}" pid="8" name="ContentTypeId">
    <vt:lpwstr>0x010100B313A347A7114948A562DAFB56FEC910</vt:lpwstr>
  </property>
  <property fmtid="{D5CDD505-2E9C-101B-9397-08002B2CF9AE}" pid="9" name="MediaServiceImageTags">
    <vt:lpwstr/>
  </property>
</Properties>
</file>